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mc:AlternateContent xmlns:mc="http://schemas.openxmlformats.org/markup-compatibility/2006">
    <mc:Choice Requires="x15">
      <x15ac:absPath xmlns:x15ac="http://schemas.microsoft.com/office/spreadsheetml/2010/11/ac" url="C:\Users\rashmi.gupta\Box\TechCom\Projects\TuRTLe_Bale\Pooling_Calculator\"/>
    </mc:Choice>
  </mc:AlternateContent>
  <xr:revisionPtr revIDLastSave="0" documentId="13_ncr:1_{260F8CE8-68F7-4F0D-8AC1-86C6F6108716}" xr6:coauthVersionLast="47" xr6:coauthVersionMax="47" xr10:uidLastSave="{00000000-0000-0000-0000-000000000000}"/>
  <bookViews>
    <workbookView xWindow="-110" yWindow="-110" windowWidth="19420" windowHeight="11620" tabRatio="815" xr2:uid="{00000000-000D-0000-FFFF-FFFF00000000}"/>
  </bookViews>
  <sheets>
    <sheet name="ReadMe" sheetId="11" r:id="rId1"/>
    <sheet name="Equal Pooling (Recommended)" sheetId="1" r:id="rId2"/>
    <sheet name="Guidance for Alt. Pooling" sheetId="10" r:id="rId3"/>
    <sheet name="No Normalization" sheetId="3" r:id="rId4"/>
    <sheet name="Selective Normalization" sheetId="2" r:id="rId5"/>
    <sheet name="User-defined Normalization" sheetId="4" r:id="rId6"/>
  </sheets>
  <definedNames>
    <definedName name="_xlnm.Print_Area" localSheetId="1">'Equal Pooling (Recommended)'!$A$1:$K$34</definedName>
    <definedName name="_xlnm.Print_Area" localSheetId="2">'Guidance for Alt. Pooling'!$A$1:$C$50</definedName>
    <definedName name="_xlnm.Print_Area" localSheetId="3">'No Normalization'!$A$1:$K$36</definedName>
    <definedName name="_xlnm.Print_Area" localSheetId="0">ReadMe!$A$1:$M$33</definedName>
    <definedName name="_xlnm.Print_Area" localSheetId="4">'Selective Normalization'!$A$1:$L$42</definedName>
    <definedName name="_xlnm.Print_Area" localSheetId="5">'User-defined Normalization'!$A$1:$L$45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40" i="4" l="1"/>
  <c r="E21" i="2"/>
  <c r="D18" i="3"/>
  <c r="D19" i="3"/>
  <c r="D20" i="3"/>
  <c r="C20" i="3"/>
  <c r="C21" i="3"/>
  <c r="D21" i="3"/>
  <c r="C17" i="3"/>
  <c r="D17" i="3"/>
  <c r="C18" i="3"/>
  <c r="C19" i="3"/>
  <c r="C22" i="3"/>
  <c r="D22" i="3"/>
  <c r="C31" i="3" l="1"/>
  <c r="C32" i="3"/>
  <c r="E16" i="1" l="1"/>
  <c r="E17" i="1"/>
  <c r="E18" i="1"/>
  <c r="E19" i="1"/>
  <c r="E20" i="1"/>
  <c r="E21" i="1"/>
  <c r="E22" i="1"/>
  <c r="E23" i="1"/>
  <c r="E24" i="1"/>
  <c r="E25" i="1"/>
  <c r="E26" i="1"/>
  <c r="E27" i="1"/>
  <c r="E28" i="1"/>
  <c r="E29" i="1"/>
  <c r="E30" i="1"/>
  <c r="E25" i="4"/>
  <c r="E26" i="4"/>
  <c r="E27" i="4"/>
  <c r="E28" i="4"/>
  <c r="E29" i="4"/>
  <c r="E30" i="4"/>
  <c r="E31" i="4"/>
  <c r="E32" i="4"/>
  <c r="D25" i="4"/>
  <c r="D26" i="4"/>
  <c r="D27" i="4"/>
  <c r="D28" i="4"/>
  <c r="D29" i="4"/>
  <c r="D30" i="4"/>
  <c r="D31" i="4"/>
  <c r="D32" i="4"/>
  <c r="E15" i="1"/>
  <c r="F32" i="4" l="1"/>
  <c r="F25" i="4"/>
  <c r="D41" i="1"/>
  <c r="E41" i="1" s="1"/>
  <c r="D33" i="4"/>
  <c r="E33" i="4"/>
  <c r="D34" i="4"/>
  <c r="E34" i="4"/>
  <c r="D35" i="4"/>
  <c r="E35" i="4"/>
  <c r="D36" i="4"/>
  <c r="E36" i="4"/>
  <c r="D37" i="4"/>
  <c r="E37" i="4"/>
  <c r="D38" i="4"/>
  <c r="E38" i="4"/>
  <c r="D39" i="4"/>
  <c r="E39" i="4"/>
  <c r="D40" i="4"/>
  <c r="F40" i="4"/>
  <c r="F15" i="1" l="1"/>
  <c r="G18" i="1"/>
  <c r="H18" i="1" s="1"/>
  <c r="F18" i="1"/>
  <c r="F16" i="1"/>
  <c r="G19" i="1"/>
  <c r="H19" i="1" s="1"/>
  <c r="G15" i="1"/>
  <c r="H15" i="1" s="1"/>
  <c r="F19" i="1"/>
  <c r="G16" i="1"/>
  <c r="H16" i="1" s="1"/>
  <c r="G17" i="1"/>
  <c r="H17" i="1" s="1"/>
  <c r="F17" i="1"/>
  <c r="D23" i="3"/>
  <c r="D24" i="3"/>
  <c r="D25" i="3"/>
  <c r="D26" i="3"/>
  <c r="D27" i="3"/>
  <c r="D28" i="3"/>
  <c r="D29" i="3"/>
  <c r="D30" i="3"/>
  <c r="D31" i="3"/>
  <c r="D32" i="3"/>
  <c r="C23" i="3"/>
  <c r="C24" i="3"/>
  <c r="C25" i="3"/>
  <c r="C26" i="3"/>
  <c r="C27" i="3"/>
  <c r="C28" i="3"/>
  <c r="C29" i="3"/>
  <c r="C30" i="3"/>
  <c r="G37" i="2"/>
  <c r="F37" i="2"/>
  <c r="E22" i="2"/>
  <c r="E23" i="2"/>
  <c r="E24" i="2"/>
  <c r="E25" i="2"/>
  <c r="E26" i="2"/>
  <c r="E27" i="2"/>
  <c r="E28" i="2"/>
  <c r="E29" i="2"/>
  <c r="E30" i="2"/>
  <c r="E31" i="2"/>
  <c r="E32" i="2"/>
  <c r="E33" i="2"/>
  <c r="E34" i="2"/>
  <c r="E35" i="2"/>
  <c r="E36" i="2"/>
  <c r="D21" i="2"/>
  <c r="D22" i="2"/>
  <c r="D23" i="2"/>
  <c r="D24" i="2"/>
  <c r="D25" i="2"/>
  <c r="D26" i="2"/>
  <c r="D27" i="2"/>
  <c r="D28" i="2"/>
  <c r="D29" i="2"/>
  <c r="D30" i="2"/>
  <c r="D31" i="2"/>
  <c r="F31" i="2" s="1"/>
  <c r="D32" i="2"/>
  <c r="D33" i="2"/>
  <c r="D34" i="2"/>
  <c r="D35" i="2"/>
  <c r="D36" i="2"/>
  <c r="B32" i="3"/>
  <c r="B31" i="3"/>
  <c r="B30" i="3"/>
  <c r="B29" i="3"/>
  <c r="B28" i="3"/>
  <c r="B27" i="3"/>
  <c r="B26" i="3"/>
  <c r="B25" i="3"/>
  <c r="B24" i="3"/>
  <c r="B23" i="3"/>
  <c r="B22" i="3"/>
  <c r="B21" i="3"/>
  <c r="B20" i="3"/>
  <c r="B19" i="3"/>
  <c r="B18" i="3"/>
  <c r="B17" i="3"/>
  <c r="F33" i="2" l="1"/>
  <c r="F25" i="2"/>
  <c r="F21" i="2"/>
  <c r="F29" i="2"/>
  <c r="B34" i="1"/>
  <c r="F24" i="2"/>
  <c r="F22" i="2"/>
  <c r="E17" i="3"/>
  <c r="E19" i="3"/>
  <c r="G19" i="3" s="1"/>
  <c r="H19" i="3" s="1"/>
  <c r="E25" i="3"/>
  <c r="G25" i="3" s="1"/>
  <c r="E32" i="3"/>
  <c r="G32" i="3" s="1"/>
  <c r="E23" i="3"/>
  <c r="G23" i="3" s="1"/>
  <c r="E22" i="3"/>
  <c r="E20" i="3"/>
  <c r="E26" i="3"/>
  <c r="G26" i="3" s="1"/>
  <c r="E24" i="3"/>
  <c r="G24" i="3" s="1"/>
  <c r="E18" i="3"/>
  <c r="G18" i="3" s="1"/>
  <c r="H18" i="3" s="1"/>
  <c r="E31" i="3"/>
  <c r="E30" i="3"/>
  <c r="F23" i="1"/>
  <c r="E29" i="3"/>
  <c r="G29" i="3" s="1"/>
  <c r="G27" i="1"/>
  <c r="H27" i="1" s="1"/>
  <c r="F22" i="1"/>
  <c r="E28" i="3"/>
  <c r="G28" i="3" s="1"/>
  <c r="E27" i="3"/>
  <c r="G27" i="3" s="1"/>
  <c r="G20" i="1"/>
  <c r="H20" i="1" s="1"/>
  <c r="F30" i="1"/>
  <c r="F21" i="1"/>
  <c r="G24" i="1"/>
  <c r="F29" i="1"/>
  <c r="F28" i="1"/>
  <c r="F27" i="1"/>
  <c r="G23" i="1"/>
  <c r="G26" i="1"/>
  <c r="G25" i="1"/>
  <c r="F20" i="1"/>
  <c r="F26" i="1"/>
  <c r="G30" i="1"/>
  <c r="G22" i="1"/>
  <c r="G29" i="1"/>
  <c r="F25" i="1"/>
  <c r="G21" i="1"/>
  <c r="F24" i="1"/>
  <c r="G28" i="1"/>
  <c r="E21" i="3"/>
  <c r="G21" i="3" s="1"/>
  <c r="F29" i="4"/>
  <c r="F38" i="4"/>
  <c r="H38" i="4" s="1"/>
  <c r="I38" i="4" s="1"/>
  <c r="F37" i="4"/>
  <c r="H37" i="4" s="1"/>
  <c r="I37" i="4" s="1"/>
  <c r="F30" i="4"/>
  <c r="H30" i="4" s="1"/>
  <c r="I30" i="4" s="1"/>
  <c r="F28" i="4"/>
  <c r="H28" i="4" s="1"/>
  <c r="F27" i="4"/>
  <c r="H27" i="4" s="1"/>
  <c r="F26" i="4"/>
  <c r="F36" i="4"/>
  <c r="H36" i="4" s="1"/>
  <c r="I36" i="4" s="1"/>
  <c r="F35" i="4"/>
  <c r="H35" i="4" s="1"/>
  <c r="I35" i="4" s="1"/>
  <c r="F34" i="4"/>
  <c r="H34" i="4" s="1"/>
  <c r="I34" i="4" s="1"/>
  <c r="F33" i="4"/>
  <c r="H33" i="4" s="1"/>
  <c r="I33" i="4" s="1"/>
  <c r="H40" i="4"/>
  <c r="I40" i="4" s="1"/>
  <c r="H32" i="4"/>
  <c r="I32" i="4" s="1"/>
  <c r="F39" i="4"/>
  <c r="H39" i="4" s="1"/>
  <c r="I39" i="4" s="1"/>
  <c r="F31" i="4"/>
  <c r="H31" i="4" s="1"/>
  <c r="I31" i="4" s="1"/>
  <c r="F28" i="2"/>
  <c r="F26" i="2"/>
  <c r="F36" i="2"/>
  <c r="F32" i="2"/>
  <c r="F23" i="2"/>
  <c r="F34" i="2"/>
  <c r="F30" i="2"/>
  <c r="F35" i="2"/>
  <c r="F27" i="2"/>
  <c r="H29" i="4" l="1"/>
  <c r="I29" i="4" s="1"/>
  <c r="I46" i="4"/>
  <c r="H26" i="4"/>
  <c r="I26" i="4" s="1"/>
  <c r="D71" i="4"/>
  <c r="E71" i="4" s="1"/>
  <c r="D47" i="2"/>
  <c r="E47" i="2" s="1"/>
  <c r="D42" i="3"/>
  <c r="E42" i="3" s="1"/>
  <c r="G17" i="3"/>
  <c r="H17" i="3" s="1"/>
  <c r="D43" i="3"/>
  <c r="E43" i="3" s="1"/>
  <c r="I27" i="4"/>
  <c r="G30" i="3"/>
  <c r="G31" i="3"/>
  <c r="G22" i="3"/>
  <c r="B36" i="3"/>
  <c r="B40" i="2"/>
  <c r="H25" i="4"/>
  <c r="I25" i="4" s="1"/>
  <c r="I18" i="1"/>
  <c r="I15" i="1"/>
  <c r="I17" i="1"/>
  <c r="I16" i="1"/>
  <c r="I19" i="1"/>
  <c r="I28" i="4"/>
  <c r="G20" i="3"/>
  <c r="H20" i="3" s="1"/>
  <c r="B44" i="4"/>
  <c r="H23" i="2" a="1"/>
  <c r="H23" i="2" s="1"/>
  <c r="I23" i="2" s="1"/>
  <c r="H30" i="2" a="1"/>
  <c r="H30" i="2" s="1"/>
  <c r="I30" i="2" s="1"/>
  <c r="H21" i="2" a="1"/>
  <c r="H21" i="2" s="1"/>
  <c r="H27" i="2" a="1"/>
  <c r="H27" i="2" s="1"/>
  <c r="I27" i="2" s="1"/>
  <c r="I27" i="1"/>
  <c r="I28" i="1"/>
  <c r="I26" i="1"/>
  <c r="I20" i="1"/>
  <c r="I25" i="1"/>
  <c r="I21" i="1"/>
  <c r="I29" i="1"/>
  <c r="I22" i="1"/>
  <c r="I30" i="1"/>
  <c r="I24" i="1"/>
  <c r="I23" i="1"/>
  <c r="H22" i="1"/>
  <c r="H29" i="3"/>
  <c r="H30" i="1"/>
  <c r="H24" i="3"/>
  <c r="H31" i="3"/>
  <c r="H21" i="1"/>
  <c r="H32" i="3"/>
  <c r="H25" i="3"/>
  <c r="H24" i="1"/>
  <c r="H26" i="3"/>
  <c r="H29" i="1"/>
  <c r="H25" i="1"/>
  <c r="H30" i="3"/>
  <c r="H28" i="1"/>
  <c r="H23" i="1"/>
  <c r="H28" i="3"/>
  <c r="H27" i="3"/>
  <c r="H26" i="1"/>
  <c r="H23" i="3"/>
  <c r="H22" i="2" a="1"/>
  <c r="H22" i="2" s="1"/>
  <c r="I22" i="2" s="1"/>
  <c r="H33" i="2" a="1"/>
  <c r="H33" i="2" s="1"/>
  <c r="H26" i="2" a="1"/>
  <c r="H26" i="2" s="1"/>
  <c r="H35" i="2" a="1"/>
  <c r="H35" i="2" s="1"/>
  <c r="H29" i="2" a="1"/>
  <c r="H29" i="2" s="1"/>
  <c r="H28" i="2" a="1"/>
  <c r="H28" i="2" s="1"/>
  <c r="H34" i="2" a="1"/>
  <c r="H34" i="2" s="1"/>
  <c r="H24" i="2" a="1"/>
  <c r="H24" i="2" s="1"/>
  <c r="I24" i="2" s="1"/>
  <c r="H31" i="2" a="1"/>
  <c r="H31" i="2" s="1"/>
  <c r="H25" i="2" a="1"/>
  <c r="H25" i="2" s="1"/>
  <c r="H36" i="2" a="1"/>
  <c r="H36" i="2" s="1"/>
  <c r="H32" i="2" a="1"/>
  <c r="H32" i="2" s="1"/>
  <c r="H21" i="3"/>
  <c r="C34" i="1"/>
  <c r="J22" i="4" l="1"/>
  <c r="D73" i="4"/>
  <c r="E73" i="4" s="1"/>
  <c r="C40" i="2"/>
  <c r="D70" i="4"/>
  <c r="E70" i="4" s="1"/>
  <c r="D40" i="1"/>
  <c r="E40" i="1" s="1"/>
  <c r="D39" i="1"/>
  <c r="E39" i="1" s="1"/>
  <c r="D38" i="1"/>
  <c r="E38" i="1" s="1"/>
  <c r="C36" i="3"/>
  <c r="D39" i="3" s="1"/>
  <c r="E39" i="3" s="1"/>
  <c r="H22" i="3"/>
  <c r="D41" i="3" s="1"/>
  <c r="E41" i="3" s="1"/>
  <c r="I21" i="2"/>
  <c r="C44" i="4"/>
  <c r="J25" i="1"/>
  <c r="J22" i="1"/>
  <c r="J29" i="1"/>
  <c r="J30" i="1"/>
  <c r="I26" i="2"/>
  <c r="J23" i="1"/>
  <c r="I25" i="2"/>
  <c r="J21" i="1"/>
  <c r="I36" i="2"/>
  <c r="J24" i="1"/>
  <c r="J28" i="1"/>
  <c r="J20" i="1"/>
  <c r="I31" i="2"/>
  <c r="I34" i="2"/>
  <c r="J26" i="1"/>
  <c r="I35" i="2"/>
  <c r="I28" i="2"/>
  <c r="I32" i="2"/>
  <c r="I33" i="2"/>
  <c r="I29" i="2"/>
  <c r="J27" i="1"/>
  <c r="J16" i="1"/>
  <c r="J18" i="1"/>
  <c r="J17" i="1"/>
  <c r="J15" i="1"/>
  <c r="J19" i="1"/>
  <c r="D46" i="2" l="1"/>
  <c r="E46" i="2" s="1"/>
  <c r="E33" i="1"/>
  <c r="D68" i="4"/>
  <c r="E68" i="4" s="1"/>
  <c r="D44" i="2"/>
  <c r="E44" i="2" s="1"/>
  <c r="F26" i="3"/>
  <c r="F28" i="3"/>
  <c r="F24" i="3"/>
  <c r="F22" i="3"/>
  <c r="F21" i="3"/>
  <c r="F23" i="3"/>
  <c r="F31" i="3"/>
  <c r="F29" i="3"/>
  <c r="F27" i="3"/>
  <c r="F25" i="3"/>
  <c r="F32" i="3"/>
  <c r="F30" i="3"/>
  <c r="F17" i="3"/>
  <c r="G28" i="4"/>
  <c r="F20" i="3"/>
  <c r="F19" i="3"/>
  <c r="F18" i="3"/>
  <c r="G35" i="2"/>
  <c r="G31" i="2"/>
  <c r="G36" i="2"/>
  <c r="G33" i="2"/>
  <c r="G25" i="2"/>
  <c r="G30" i="2"/>
  <c r="G27" i="2"/>
  <c r="G32" i="2"/>
  <c r="G26" i="2"/>
  <c r="G29" i="2"/>
  <c r="G28" i="2"/>
  <c r="G34" i="2"/>
  <c r="G24" i="2"/>
  <c r="G23" i="2"/>
  <c r="G21" i="2"/>
  <c r="G22" i="2"/>
  <c r="D34" i="1"/>
  <c r="I32" i="3" l="1"/>
  <c r="I29" i="3"/>
  <c r="J29" i="3" s="1"/>
  <c r="I30" i="3"/>
  <c r="I28" i="3"/>
  <c r="J28" i="3" s="1"/>
  <c r="I25" i="3"/>
  <c r="J25" i="3" s="1"/>
  <c r="I26" i="3"/>
  <c r="J26" i="3" s="1"/>
  <c r="I31" i="3"/>
  <c r="I23" i="3"/>
  <c r="J23" i="3" s="1"/>
  <c r="I22" i="3"/>
  <c r="I24" i="3"/>
  <c r="J24" i="3" s="1"/>
  <c r="I27" i="3"/>
  <c r="J27" i="3" s="1"/>
  <c r="I21" i="3"/>
  <c r="I20" i="3"/>
  <c r="I17" i="3"/>
  <c r="I19" i="3"/>
  <c r="I18" i="3"/>
  <c r="J35" i="2"/>
  <c r="J25" i="2"/>
  <c r="J34" i="2"/>
  <c r="J28" i="2"/>
  <c r="J33" i="2"/>
  <c r="J29" i="2"/>
  <c r="J27" i="2"/>
  <c r="J30" i="2"/>
  <c r="J32" i="2"/>
  <c r="J36" i="2"/>
  <c r="J26" i="2"/>
  <c r="J31" i="2"/>
  <c r="J22" i="2"/>
  <c r="J23" i="2"/>
  <c r="J24" i="2"/>
  <c r="J21" i="2"/>
  <c r="D45" i="2" l="1"/>
  <c r="E45" i="2" s="1"/>
  <c r="J30" i="3"/>
  <c r="J20" i="3"/>
  <c r="J32" i="3"/>
  <c r="J31" i="3"/>
  <c r="J21" i="3"/>
  <c r="J22" i="3"/>
  <c r="D40" i="3"/>
  <c r="J18" i="3"/>
  <c r="J19" i="3"/>
  <c r="J17" i="3"/>
  <c r="K30" i="2"/>
  <c r="K21" i="2"/>
  <c r="K28" i="2"/>
  <c r="K31" i="2"/>
  <c r="K24" i="2"/>
  <c r="K23" i="2"/>
  <c r="K22" i="2"/>
  <c r="K26" i="2"/>
  <c r="K36" i="2"/>
  <c r="K25" i="2"/>
  <c r="K27" i="2"/>
  <c r="K29" i="2"/>
  <c r="K33" i="2"/>
  <c r="K34" i="2"/>
  <c r="K32" i="2"/>
  <c r="K35" i="2"/>
  <c r="E39" i="2" l="1"/>
  <c r="E40" i="3"/>
  <c r="E35" i="3" s="1"/>
  <c r="D36" i="3"/>
  <c r="D40" i="2"/>
  <c r="G29" i="4" l="1"/>
  <c r="G34" i="4"/>
  <c r="G39" i="4"/>
  <c r="G32" i="4"/>
  <c r="G37" i="4"/>
  <c r="G31" i="4"/>
  <c r="G35" i="4"/>
  <c r="G38" i="4"/>
  <c r="G36" i="4"/>
  <c r="G33" i="4"/>
  <c r="G40" i="4"/>
  <c r="G30" i="4"/>
  <c r="G27" i="4" l="1"/>
  <c r="G25" i="4"/>
  <c r="G26" i="4"/>
  <c r="J28" i="4" l="1"/>
  <c r="J37" i="4"/>
  <c r="J32" i="4"/>
  <c r="J35" i="4"/>
  <c r="J30" i="4"/>
  <c r="J38" i="4"/>
  <c r="J31" i="4"/>
  <c r="J39" i="4"/>
  <c r="J34" i="4"/>
  <c r="J29" i="4"/>
  <c r="J36" i="4"/>
  <c r="J33" i="4"/>
  <c r="J40" i="4"/>
  <c r="J25" i="4"/>
  <c r="J26" i="4"/>
  <c r="J27" i="4"/>
  <c r="D69" i="4" l="1"/>
  <c r="K34" i="4"/>
  <c r="K39" i="4"/>
  <c r="K31" i="4"/>
  <c r="K38" i="4"/>
  <c r="K30" i="4"/>
  <c r="K33" i="4"/>
  <c r="K36" i="4"/>
  <c r="K32" i="4"/>
  <c r="K27" i="4"/>
  <c r="K26" i="4"/>
  <c r="K25" i="4"/>
  <c r="K40" i="4"/>
  <c r="K35" i="4"/>
  <c r="K29" i="4"/>
  <c r="K37" i="4"/>
  <c r="K28" i="4"/>
  <c r="E69" i="4" l="1"/>
  <c r="E43" i="4" s="1"/>
  <c r="D44"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<sst xmlns="http://schemas.openxmlformats.org/spreadsheetml/2006/main" count="290" uniqueCount="162">
  <si>
    <t>This calculator is meant to facilitate pooling an equal number of cells from different hybridization reactions prior to washing.</t>
  </si>
  <si>
    <t>Max. Expected Cells recovered per barcode Given Limiting cell number</t>
  </si>
  <si>
    <t>BC001</t>
  </si>
  <si>
    <t>BC002</t>
  </si>
  <si>
    <t>BC003</t>
  </si>
  <si>
    <t>BC004</t>
  </si>
  <si>
    <t>BC005</t>
  </si>
  <si>
    <t>BC006</t>
  </si>
  <si>
    <t>BC007</t>
  </si>
  <si>
    <t>BC008</t>
  </si>
  <si>
    <t>BC009</t>
  </si>
  <si>
    <t>BC010</t>
  </si>
  <si>
    <t>BC011</t>
  </si>
  <si>
    <t>BC012</t>
  </si>
  <si>
    <t>BC013</t>
  </si>
  <si>
    <t>BC014</t>
  </si>
  <si>
    <t>BC015</t>
  </si>
  <si>
    <t>BC016</t>
  </si>
  <si>
    <t>Include in Normalization?</t>
  </si>
  <si>
    <t>Maximum Cells Targeted</t>
  </si>
  <si>
    <t>Cells Needed to Load</t>
  </si>
  <si>
    <t>Total Cells needed in Pool</t>
  </si>
  <si>
    <t>Minimum Cells In Pool</t>
  </si>
  <si>
    <t>User decides to completely exclude a sample from the experiment.</t>
  </si>
  <si>
    <t>User determines whether to include a sample in the normalization. </t>
  </si>
  <si>
    <t>Pooling Workbook</t>
  </si>
  <si>
    <t>Scope</t>
  </si>
  <si>
    <t>Required Information</t>
  </si>
  <si>
    <t>1.</t>
  </si>
  <si>
    <t>2.</t>
  </si>
  <si>
    <t>3.</t>
  </si>
  <si>
    <t>4.</t>
  </si>
  <si>
    <t>Instructions</t>
  </si>
  <si>
    <t>•</t>
  </si>
  <si>
    <t>Begin each experiment with a fresh version of this workbook.</t>
  </si>
  <si>
    <t>Contact</t>
  </si>
  <si>
    <t>support@10xgenomics.com</t>
  </si>
  <si>
    <t>10x Genomics</t>
  </si>
  <si>
    <t>6230 Stoneridge Mall Road</t>
  </si>
  <si>
    <t>Pleasanton, CA 94588 USA</t>
  </si>
  <si>
    <t>© 2022 10X Genomics, Inc. FOR RESEARCH USE ONLY. NOT FOR USE IN DIAGNOSTIC PROCEDURES.</t>
  </si>
  <si>
    <t>Alternative Pooling Strategy: No Normalization</t>
  </si>
  <si>
    <t>Alternative Pooling Strategy: Selective Normalization</t>
  </si>
  <si>
    <t>Alternative Pooling Strategy: User-defined Normalization</t>
  </si>
  <si>
    <t>-</t>
  </si>
  <si>
    <t>The total number of cells loaded per GEM reaction must be reduced.</t>
  </si>
  <si>
    <t>Including more samples in the normalization increases the maximum number of cells that can be targeted per GEM reaction.</t>
  </si>
  <si>
    <t xml:space="preserve">The expected number of cells recovered for samples that are not included in the normalization will be proportional to their number within the pool. </t>
  </si>
  <si>
    <t>Probe Barcode</t>
  </si>
  <si>
    <r>
      <t xml:space="preserve">Total Cells in Hybridization
</t>
    </r>
    <r>
      <rPr>
        <sz val="8"/>
        <color theme="0"/>
        <rFont val="Arial"/>
        <family val="2"/>
      </rPr>
      <t xml:space="preserve">
(Post-Hyb Cell 
Conc. *  Volume)</t>
    </r>
  </si>
  <si>
    <r>
      <t xml:space="preserve">Cells per Sample 
Added to the Pool
</t>
    </r>
    <r>
      <rPr>
        <sz val="8"/>
        <color theme="0"/>
        <rFont val="Arial"/>
        <family val="2"/>
      </rPr>
      <t>(Cell Count of Sample with Lowest Concentration)</t>
    </r>
  </si>
  <si>
    <t xml:space="preserve">% of final pool 
  </t>
  </si>
  <si>
    <r>
      <t xml:space="preserve">Sample Volume 
to be Added 
 </t>
    </r>
    <r>
      <rPr>
        <sz val="8"/>
        <color theme="0"/>
        <rFont val="Arial"/>
        <family val="2"/>
      </rPr>
      <t>(Cells per Sample Added to the Pool/ Post-Hybridization Cell Conc.)</t>
    </r>
  </si>
  <si>
    <r>
      <t xml:space="preserve">Cells per Sample 
Added to the Pool  
</t>
    </r>
    <r>
      <rPr>
        <sz val="8"/>
        <color theme="0"/>
        <rFont val="Arial"/>
        <family val="2"/>
      </rPr>
      <t>(Lowest Cell Count Amongst Samples Included in Normalization)</t>
    </r>
  </si>
  <si>
    <r>
      <t xml:space="preserve">Cells per Sample 
Added to the Pool 
</t>
    </r>
    <r>
      <rPr>
        <sz val="8"/>
        <color theme="0"/>
        <rFont val="Arial"/>
        <family val="2"/>
      </rPr>
      <t>(Entire sample 
volume is pooled)</t>
    </r>
  </si>
  <si>
    <r>
      <t xml:space="preserve">Sample Volume 
to be Added
 </t>
    </r>
    <r>
      <rPr>
        <sz val="8"/>
        <color theme="0"/>
        <rFont val="Arial"/>
        <family val="2"/>
      </rPr>
      <t>(Entire sample 
volume is pooled)</t>
    </r>
  </si>
  <si>
    <t>Number of Probe Barcodes used</t>
  </si>
  <si>
    <t>Accurate cell counting is critical for optimal assay performance.</t>
  </si>
  <si>
    <t>Maximum Number of Cells Targeted per GEM Reaction</t>
  </si>
  <si>
    <r>
      <t xml:space="preserve">Post-Hybridization Cell Concentration
</t>
    </r>
    <r>
      <rPr>
        <sz val="8"/>
        <color theme="0"/>
        <rFont val="Arial"/>
        <family val="2"/>
        <scheme val="minor"/>
      </rPr>
      <t xml:space="preserve"> (Cells in Post-Hyb 
Wash buffer)</t>
    </r>
  </si>
  <si>
    <t xml:space="preserve">% of Final Pool 
  </t>
  </si>
  <si>
    <t xml:space="preserve">% of Final Pool 
 </t>
  </si>
  <si>
    <t xml:space="preserve">The expected number of cells recovered per Probe Barcode will be proportional to their number within the pool. </t>
  </si>
  <si>
    <r>
      <t xml:space="preserve">Cells per Sample 
Added to the Pool 
</t>
    </r>
    <r>
      <rPr>
        <sz val="8"/>
        <color theme="0"/>
        <rFont val="Arial"/>
        <family val="2"/>
      </rPr>
      <t>(Lowest Cell Count Amongst Samples Included in Normalization)</t>
    </r>
  </si>
  <si>
    <t>Number of Probe Barcodes Used</t>
  </si>
  <si>
    <t>Equal Pooling</t>
  </si>
  <si>
    <t>5.</t>
  </si>
  <si>
    <t>Equal Pooling (Recommended)</t>
  </si>
  <si>
    <t>Max. Expected Cells Recovered per Probe Barcode Given Limiting Cell Number</t>
  </si>
  <si>
    <t>If a warning message is shown, view the Guidance for Alternative Pooling tab to determine the best strategy for the experiment.</t>
  </si>
  <si>
    <t xml:space="preserve">Total Cells Pooled </t>
  </si>
  <si>
    <t>Total Cells Pooled</t>
  </si>
  <si>
    <t>Minimum Cells Per Probe Barcode into Pool</t>
  </si>
  <si>
    <t>Number of Probe Barcodes Used Excluding Dropouts</t>
  </si>
  <si>
    <t>Numbers filled In this tab will auto-populate other tabs</t>
  </si>
  <si>
    <t>Cells Needed Per Probe Barcode</t>
  </si>
  <si>
    <t>This calculator demonstrates an alternative pooling strategy, where the user determines whether to include a sample in the normalization.</t>
  </si>
  <si>
    <t>Start on the Equal Pooling tab and enter post-hybridization cell concentration and sample volume in the appropriate columns (highlighted in blue).</t>
  </si>
  <si>
    <r>
      <t>Post-Hybridization Cell Concentration in cells/µ</t>
    </r>
    <r>
      <rPr>
        <sz val="11"/>
        <rFont val="Calibri"/>
        <family val="2"/>
      </rPr>
      <t>l</t>
    </r>
    <r>
      <rPr>
        <sz val="11"/>
        <rFont val="Arial"/>
        <family val="2"/>
      </rPr>
      <t xml:space="preserve"> for each sample</t>
    </r>
  </si>
  <si>
    <t>Alternative Pooling Strategy 1: No Normalization</t>
  </si>
  <si>
    <t>Alternative Pooling Strategy 2: Selective Normalization</t>
  </si>
  <si>
    <t>Chromium Fixed RNA Profiling for Multiplexed Samples provides an efficient and cost-effective way to increase experiment size and cell number by enabling up to 4 or 16 samples to be run within a single GEM reaction. Multiplex-compatible Chromium Next GEM Single Cell Fixed RNA Human Transcriptome Probe kits (PN-1000420/1000456) contain 4 or 16 probe sets, where each probe set includes a Probe Barcode that enables sample multiplexing and downstream demultiplexing.</t>
  </si>
  <si>
    <t xml:space="preserve">Multiplexing is most efficient when samples are pooled equally (same number of cells for each sample) using the maximum number of Probe Barcodes (4 or 16) supported by the kit. However, there may be circumstances where pooling samples equally is not practical or not possible. In these instances, alternative pooling strategies may better suit the goals of the experiment. </t>
  </si>
  <si>
    <t>The entire volume from all samples is pooled without any normalization.</t>
  </si>
  <si>
    <t>Alternative Pooling Strategy 3: User-defined Normalization</t>
  </si>
  <si>
    <t>The sample hybridized with BC004 has significantly fewer cells than the others, and equal pooling would result in washing less than 200,000 cells. An alternative strategy is recommended.</t>
  </si>
  <si>
    <t>All samples are normalized to the limiting sample (sample with lowest Total Cells in Hybridization) and same number of cells are pooled (equal pooling).</t>
  </si>
  <si>
    <t>Alternative Pooling Strategy 4: Excluding a Sample</t>
  </si>
  <si>
    <t>Table 2</t>
  </si>
  <si>
    <t>Table 1</t>
  </si>
  <si>
    <t>No Normalization is only recommended in cases where the differences in Total Cells in Hybridization between samples is small (e.g. &lt;20%).</t>
  </si>
  <si>
    <t>Several alternative pooling strategies are described below. The optimal strategy will depend on the goals of the experiment. This guidance tab is meant to help illustrate the different tradeoffs with each strategy and uses an example where some samples have much fewer cells after hybridization than the others.</t>
  </si>
  <si>
    <t>Error</t>
  </si>
  <si>
    <t>Does Error Appear</t>
  </si>
  <si>
    <t>Bellow 200K Cells In Pool</t>
  </si>
  <si>
    <t>Cells Pooled Cannot Reach Target GEM per BC</t>
  </si>
  <si>
    <t>Pipette Under 2ul</t>
  </si>
  <si>
    <t>Hyb Reaction has more than 5 million cells</t>
  </si>
  <si>
    <t>Error Code</t>
  </si>
  <si>
    <t>Cond. Error Message</t>
  </si>
  <si>
    <t>Differences in cell counts do not allow for "No Normalization"</t>
  </si>
  <si>
    <t>Use the volumes indicated in the column I (green column) to pool samples into a 5-ml (for 4 pooling samples) or 15-ml (for pooling 16 samples) centrifuge tube.</t>
  </si>
  <si>
    <t>Use the volumes indicated in column I (green column) to pool the samples into a 5-ml (for 4 pooling samples) or 15-ml (for pooling 16 samples) centrifuge tube.</t>
  </si>
  <si>
    <t xml:space="preserve">If hybridization was performed in 8-tube strips, sample volume would be ~265 µl. If hybridization was performed in 1.5-ml microcentrifuge tubes, sample volume would be ~840 µl. </t>
  </si>
  <si>
    <t>This calculator demonstrates an alternative pooling strategy, where the user determines whether to include a sample in the normalization as well as the number of cells to be added per sample.</t>
  </si>
  <si>
    <t>No valid suggestion for pooling</t>
  </si>
  <si>
    <t>Not available, see Warnings</t>
  </si>
  <si>
    <t>No Normalization is only recommended in cases where the differences in "Total Cells in Hybridization" between samples is small (i.e., within counting error) because cells from each sample are already present in equal proportions.</t>
  </si>
  <si>
    <t xml:space="preserve"> </t>
  </si>
  <si>
    <t>Guidance for Alternative Pooling Strategies</t>
  </si>
  <si>
    <r>
      <t xml:space="preserve">Expected Cells Recovered per Probe Barcode 
 </t>
    </r>
    <r>
      <rPr>
        <sz val="8"/>
        <color theme="0"/>
        <rFont val="Arial"/>
        <family val="2"/>
      </rPr>
      <t>(Assumes Maximum Supported Number of Cells Targeted per GEM Reaction)</t>
    </r>
  </si>
  <si>
    <t>This calculator demonstrates an alternative pooling strategy where the entire sample volume is pooled without any normalization.</t>
  </si>
  <si>
    <t xml:space="preserve">Post-Hybridization Sample Volume
</t>
  </si>
  <si>
    <t>Post-Hybridization Sample Volume in µl</t>
  </si>
  <si>
    <r>
      <t xml:space="preserve">User determines whether to include a sample in </t>
    </r>
    <r>
      <rPr>
        <i/>
        <sz val="11"/>
        <rFont val="Arial"/>
        <family val="2"/>
      </rPr>
      <t>the normalization, as well as the number of cells to be added per sample.</t>
    </r>
  </si>
  <si>
    <t xml:space="preserve">Enter Post-Hybridization Cell Concentration and Sample Volume (volume remaining after counting) in columns C and D (blue columns) in Table 1. </t>
  </si>
  <si>
    <t xml:space="preserve">Enter Post-Hybridization Cell Concentration and Sample Volume (volume remaining after counting) in columns C and D (blue columns) in Table 1.  </t>
  </si>
  <si>
    <t xml:space="preserve">Pool the entire volume of each sample (column H, green column) from different hybridization reactions into a 5-ml (for 4 pooling samples) or 15-ml (for pooling 16 samples) centrifuge tube. If a warning message appears next to Table 2, consider alternative pooling strategies. </t>
  </si>
  <si>
    <t>Examples</t>
  </si>
  <si>
    <t xml:space="preserve">Enter Post-Hybridization Cell Concentration and Sample Volume (volume remaining after counting) in columns D and E (blue columns) in Table 1. </t>
  </si>
  <si>
    <t>In this example, decreasing the user-defined number of cells from 100,000 to 66,667 (suggested cell number) reduces the total number of cells being washed, which may make it more difficult to see the cell pellet, but results in a more equal representation of all four samples in the pool.</t>
  </si>
  <si>
    <t>If hybridization was performed in 8-tube strips, add 2.3 ml Post-Hyb Wash Buffer (if pooling 4 samples) or 9.2 ml Post-Hyb Wash Buffer (if pooling 16 samples). Mix by inverting 5x.</t>
  </si>
  <si>
    <t>Chromium Fixed RNA Profiling for Multiplexed Samples</t>
  </si>
  <si>
    <t xml:space="preserve">Doc      Rev </t>
  </si>
  <si>
    <t>•   guidance around various pooling strategies</t>
  </si>
  <si>
    <t>•   worksheets to calculate sample volume for pooling</t>
  </si>
  <si>
    <t>Equal pooling refers to pooling the same number of cells from each probe-hybridized sample. It is the recommended method for pooling and ensures that the undetected multiplet rates are the same for each Probe Barcode. Pooling the same number of cells should also result in an approximately equal numbers of cells recovered from every Probe Barcode in the final library. See below for worksheet to calculate the sample volumes to be added during pooling.</t>
  </si>
  <si>
    <t>Additional conditions to be followed are listed at the top of each alternative pooling strategy tab.</t>
  </si>
  <si>
    <t>The purpose of this document is to provide:</t>
  </si>
  <si>
    <t>User-defined Cell Numbers per Sample to Pool</t>
  </si>
  <si>
    <t>Suggested Cell Numbers per Sample to Pool</t>
  </si>
  <si>
    <r>
      <t xml:space="preserve">Input the desired cell number under the box labeled, User-defined Cell Numbers per Sample to Pool. </t>
    </r>
    <r>
      <rPr>
        <sz val="10"/>
        <rFont val="Arial"/>
        <family val="2"/>
        <scheme val="minor"/>
      </rPr>
      <t>The suggested number of cells per sample helps in making the representation of each sample as equal as possible, while maintaining a minimum number of cells required to safely perform the post-hybridization washes.</t>
    </r>
  </si>
  <si>
    <t>Inspect the Total Cells Pooled (Table 2), Maximum Number of Cells Targeted per GEM Reaction (Table 2), and the Expected Cells Recovered per Probe Barcode (Table 1).</t>
  </si>
  <si>
    <t>If the Total Cells Pooled is too low, or the Maximum number of Cells Targeted or the Expected Cell Recovered per Probe Barcode is undesirable for the experimental goals, continue excluding samples from the normalization until an acceptable compromise is achieved.</t>
  </si>
  <si>
    <t>Inspect the Total Cells Pooled (Table 2), the Maximum Number of Cells Targeted per GEM Reaction (Table 2), and the Expected Cells Recovered per Probe Barcode (Table 1).</t>
  </si>
  <si>
    <t xml:space="preserve">When using the Chromium Fixed RNA Kit, Human Transcriptome, 4 rxns x 4 BC PN-1000475, up to 10,000 cells can be recovered and demultiplexed per sample, yielding a total of 40,000 cells recovered per GEM reaction. When using the Chromium Fixed RNA Kit, Human Transcriptome, 4 rxns x 16 BC PN-1000476, up to 8,000 cells can be recovered and demultiplexed per sample; thus with using 16 Probe Barcodes, a total of 128,000 cells (16 * 8,000) can be recovered and demultiplexed. </t>
  </si>
  <si>
    <t xml:space="preserve">Use the volumes indicated in the column H (green column) to pool the samples from different hybridization reactions into a 5-ml (for 4 pooling samples) or 15-ml (for pooling 16 samples) centrifuge tube. If the differences in 'Total Cells in Hybridization' between samples are smaller than the expected error from cell counting, the entire volume from each sample can be added to the pool. If a warning message appears next to Table 2, consider alternative pooling strategies. </t>
  </si>
  <si>
    <r>
      <t xml:space="preserve">Post-Hybridization Cell Concentration
</t>
    </r>
    <r>
      <rPr>
        <sz val="8"/>
        <color theme="0"/>
        <rFont val="Arial"/>
        <family val="2"/>
        <scheme val="minor"/>
      </rPr>
      <t xml:space="preserve"> (Cells in Post-Hyb 
Wash Buffer)</t>
    </r>
  </si>
  <si>
    <t xml:space="preserve">Equal pooling (same number of cells for each sample) is the recommended pooling strategy. However, equal pooling is not always practical or possible. In such cases, alternative pooling strategies that allow an unequal number of cells to be pooled can be used. </t>
  </si>
  <si>
    <t>The alternative pooling strategies can help increase the number of cells pelleted during each washing step, thus improving cell handling. They can also help reduce the number of calculations and opportunities for pipetting errors.</t>
  </si>
  <si>
    <t>However, alternative pooling strategies can also reduce the maximum number of cells that can be targeted per Probe Barcode and the number of expected cells recovered for samples in proportion to their representation in the pool.</t>
  </si>
  <si>
    <t xml:space="preserve">The samples hybridized with Probe Barcodes BC001, BC002, and BC003 are pooled equally, but using the user-defined value of 100,000 cells per sample, and the entirety of the sample hybridized with BC004 is added to the pool. The result is a more even representation of cells from each sample in the final pool (12% for sample with BC004), and a modest number of cells being washed (341,075 cells). As the pooling is more even, the adjusted maximum number of cells that can be targeted per GEM reaction (34,108) is also higher than with other strategies. </t>
  </si>
  <si>
    <t xml:space="preserve">Increasing or decreasing the user-defined number of cells will change the representation of each sample in the final pool, as well as the total number of cells (example below). </t>
  </si>
  <si>
    <r>
      <t xml:space="preserve">The sample hybridized with Probe Barcode BC004 is excluded from the experiment and only three samples are pooled equally for washing. This strategy results in no data from </t>
    </r>
    <r>
      <rPr>
        <sz val="11"/>
        <rFont val="Arial"/>
        <family val="2"/>
      </rPr>
      <t>the sample hybridized with BC004</t>
    </r>
    <r>
      <rPr>
        <sz val="11"/>
        <color rgb="FF000000"/>
        <rFont val="Arial"/>
        <family val="2"/>
      </rPr>
      <t xml:space="preserve">. To exclude samples, use the Equal Pooling tab and do not enter sample concentrations and volumes for samples that are excluded. </t>
    </r>
  </si>
  <si>
    <t>When an unequal number of cells are pooled from each sample:</t>
  </si>
  <si>
    <t>When an unequal number of cells are pooled from a subset of samples within a pool:</t>
  </si>
  <si>
    <r>
      <t>When an unequal number of cells are pooled from a subset</t>
    </r>
    <r>
      <rPr>
        <b/>
        <i/>
        <sz val="12"/>
        <color rgb="FF0071D9"/>
        <rFont val="Arial"/>
        <family val="2"/>
      </rPr>
      <t xml:space="preserve"> </t>
    </r>
    <r>
      <rPr>
        <b/>
        <sz val="12"/>
        <color rgb="FF0071D9"/>
        <rFont val="Arial"/>
        <family val="2"/>
      </rPr>
      <t>of samples within a pool:</t>
    </r>
  </si>
  <si>
    <t xml:space="preserve">Only selected samples are considered in the normalization, i.e. these samples are required to be added to the pool in equal proportions. When a sample is excluded from the normalization ("Include in Normalization?" set to FALSE), all available cells for that sample are added to the pool if there are not enough cells available to match the others in equal numbers. Using this strategy, a sizeable number of cells will be washed (&gt;750,000 cells), however only 5% of the cells in the experiment will be from the sample hybridized with BC004 (i.e. 1,672 cells from BC004 assuming 31,672 is the targeted maximum number of cells). In this case, the unequal pooling reduces the maximum number of cells that can be targeted from 40,000 to 31,672. </t>
  </si>
  <si>
    <t>When samples are pooled unequally, certain samples will be overrepresented in the pool relative to others. So the total number of cells per GEM reaction across all samples must be reduced to avoid exceeding the maximum supported cell numbers on any Probe Barcode. The maximum supported cell numbers are 10,000 cells per Probe Barcode if using up to 4 Probe Barcodes, or 8,000 cells per Probe Barcode if using more than 4 Probe Barcodes.</t>
  </si>
  <si>
    <t xml:space="preserve">Start by including all samples in the normalization (column B set to TRUE), and then exclude the samples (column B set to FALSE) with the lowest Total Cells in Hybridization. </t>
  </si>
  <si>
    <t>If the Total Cells Pooled is too low, or the Maximum Number of Cells Targeted or the Expected Cells Recovered per Probe Barcode is undesirable for the experimental goals, adjust the number in the User-defined Cell Numbers per Sample to Pool and/or exclude samples from the normalization until an acceptable compromise is achieved.</t>
  </si>
  <si>
    <t xml:space="preserve">When Include in Normalization (column B) is set to TRUE,  these samples will be added to the pool in equal proportions using the User-defined Cell Numbers per Sample to Pool. </t>
  </si>
  <si>
    <t>When Include in Normalization (column B) is set to FALSE, these samples may be added to the pool in equal proportions if sufficient cells are available to meet the user-defined number. Otherwise, the entire sample volume will be added. In the latter case, this necessarily means that these samples will be underrepresented in the final pool.</t>
  </si>
  <si>
    <t>Setting Include in Normalization to TRUE ensures that these samples will be added to the pool in equal proportions. When Include in Normalization is set to FALSE, these samples may be added to the pool in equal proportions if sufficient cells are available. Otherwise, the entire sample volume will be added. In the latter case, this necessarily means that these sample will be underrepresented in the final pool.</t>
  </si>
  <si>
    <t xml:space="preserve"> 'Insufficient Cells' is displayed for samples when Include in Normalization is set to TRUE and there are not enough cells to meet the user-defined number. In these cases, there are two options:   
  - exclude that sample from the normalization (set Include in Normalization to FALSE, column B), or 
  - lower the User-defined Cell Numbers per Sample to Pool. 
If no action is taken, samples labeled as Insufficient Cells will not be included in the pool.</t>
  </si>
  <si>
    <t>For complete protocol, consult the Chromium Fixed RNA Profiling Reagent Kits for Multiplexed Samples User Guides (CG000527 &amp; CG000673).</t>
  </si>
  <si>
    <t>CG000565               B</t>
  </si>
  <si>
    <r>
      <rPr>
        <b/>
        <sz val="14"/>
        <color theme="0"/>
        <rFont val="Arial"/>
        <family val="2"/>
      </rPr>
      <t>Chromium Fixed RNA Profiling for Multiplexed Samples - Pooling Workbook</t>
    </r>
    <r>
      <rPr>
        <sz val="11"/>
        <color theme="0"/>
        <rFont val="Arial"/>
        <family val="2"/>
      </rPr>
      <t xml:space="preserve">  |  10xgenomics.com</t>
    </r>
    <r>
      <rPr>
        <sz val="14"/>
        <color theme="0"/>
        <rFont val="Arial"/>
        <family val="2"/>
      </rPr>
      <t xml:space="preserve">                                                                   CG000565 Rev B</t>
    </r>
  </si>
  <si>
    <r>
      <rPr>
        <b/>
        <sz val="14"/>
        <color theme="0"/>
        <rFont val="Arial"/>
        <family val="2"/>
      </rPr>
      <t>Chromium Fixed RNA Profiling for Multiplexed Samples - Pooling Workbook</t>
    </r>
    <r>
      <rPr>
        <sz val="11"/>
        <color theme="0"/>
        <rFont val="Arial"/>
        <family val="2"/>
      </rPr>
      <t xml:space="preserve">  |  10xgenomics.com</t>
    </r>
    <r>
      <rPr>
        <sz val="14"/>
        <color theme="0"/>
        <rFont val="Arial"/>
        <family val="2"/>
      </rPr>
      <t xml:space="preserve">    </t>
    </r>
    <r>
      <rPr>
        <sz val="12"/>
        <color theme="0"/>
        <rFont val="Arial"/>
        <family val="2"/>
      </rPr>
      <t>CG000565 Rev B</t>
    </r>
  </si>
  <si>
    <r>
      <rPr>
        <b/>
        <sz val="14"/>
        <color theme="0"/>
        <rFont val="Arial"/>
        <family val="2"/>
      </rPr>
      <t>Chromium Fixed RNA Profiling for Multiplexed Samples - Pooling Workbook</t>
    </r>
    <r>
      <rPr>
        <sz val="11"/>
        <color theme="0"/>
        <rFont val="Arial"/>
        <family val="2"/>
      </rPr>
      <t xml:space="preserve">  |  10xgenomics.com</t>
    </r>
    <r>
      <rPr>
        <sz val="14"/>
        <color theme="0"/>
        <rFont val="Arial"/>
        <family val="2"/>
      </rPr>
      <t xml:space="preserve">                                                                                                   CG000565 Rev B</t>
    </r>
  </si>
  <si>
    <r>
      <rPr>
        <b/>
        <sz val="14"/>
        <color theme="0"/>
        <rFont val="Arial"/>
        <family val="2"/>
      </rPr>
      <t>Chromium Fixed RNA Profiling for Multiplexed Samples- Pooling Workbook</t>
    </r>
    <r>
      <rPr>
        <sz val="11"/>
        <color theme="0"/>
        <rFont val="Arial"/>
        <family val="2"/>
      </rPr>
      <t xml:space="preserve">  |  10xgenomics.com</t>
    </r>
    <r>
      <rPr>
        <sz val="14"/>
        <color theme="0"/>
        <rFont val="Arial"/>
        <family val="2"/>
      </rPr>
      <t xml:space="preserve">                                                                                                            CG000565 Rev B</t>
    </r>
  </si>
  <si>
    <r>
      <rPr>
        <b/>
        <sz val="14"/>
        <color theme="0"/>
        <rFont val="Arial"/>
        <family val="2"/>
      </rPr>
      <t>Chromium Fixed RNA Profiling for Multiplexed Samples- Pooling Workbook</t>
    </r>
    <r>
      <rPr>
        <sz val="11"/>
        <color theme="0"/>
        <rFont val="Arial"/>
        <family val="2"/>
      </rPr>
      <t xml:space="preserve">  |  10xgenomics.com</t>
    </r>
    <r>
      <rPr>
        <sz val="14"/>
        <color theme="0"/>
        <rFont val="Arial"/>
        <family val="2"/>
      </rPr>
      <t xml:space="preserve">                                                                                    CG000565 Rev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</si>
</sst>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quot; cells/µL&quot;"/>
    <numFmt numFmtId="165" formatCode="#\ \µ\L"/>
    <numFmt numFmtId="166" formatCode="0,000"/>
    <numFmt numFmtId="167" formatCode="#,###&quot; cells/µl&quot;"/>
    <numFmt numFmtId="168" formatCode="#\ \µ\l"/>
    <numFmt numFmtId="169" formatCode="#.0\ \µ\l"/>
  </numFmts>
  <fonts count="71">
    <font>
      <sz val="10"/>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b/>
      <sz val="12"/>
      <color theme="1"/>
      <name val="Arial"/>
      <family val="2"/>
      <scheme val="minor"/>
    </font>
    <font>
      <b/>
      <sz val="10"/>
      <color theme="1"/>
      <name val="Arial"/>
      <family val="2"/>
    </font>
    <font>
      <b/>
      <sz val="10"/>
      <color theme="1"/>
      <name val="Arial"/>
      <family val="2"/>
      <scheme val="minor"/>
    </font>
    <font>
      <sz val="10"/>
      <color theme="1"/>
      <name val="Arial"/>
      <family val="2"/>
      <scheme val="minor"/>
    </font>
    <font>
      <i/>
      <sz val="10"/>
      <color theme="1"/>
      <name val="Arial"/>
      <family val="2"/>
    </font>
    <font>
      <sz val="10"/>
      <color theme="1"/>
      <name val="Arial"/>
      <family val="2"/>
    </font>
    <font>
      <sz val="10"/>
      <color theme="1"/>
      <name val="Arial"/>
      <family val="2"/>
      <scheme val="minor"/>
    </font>
    <font>
      <sz val="12"/>
      <color theme="1"/>
      <name val="Arial"/>
      <family val="2"/>
      <scheme val="minor"/>
    </font>
    <font>
      <sz val="10"/>
      <color rgb="FFFF0000"/>
      <name val="Arial"/>
      <family val="2"/>
      <scheme val="minor"/>
    </font>
    <font>
      <sz val="18"/>
      <color theme="1"/>
      <name val="Arial"/>
      <family val="2"/>
      <scheme val="minor"/>
    </font>
    <font>
      <sz val="10"/>
      <color rgb="FF000000"/>
      <name val="Arial"/>
      <family val="2"/>
    </font>
    <font>
      <sz val="10"/>
      <color theme="1"/>
      <name val="Arial"/>
      <family val="2"/>
    </font>
    <font>
      <b/>
      <sz val="10"/>
      <color theme="4"/>
      <name val="Arial"/>
      <family val="2"/>
    </font>
    <font>
      <b/>
      <sz val="10"/>
      <color rgb="FF4285F4"/>
      <name val="Arial"/>
      <family val="2"/>
    </font>
    <font>
      <b/>
      <sz val="10"/>
      <color rgb="FFFF0000"/>
      <name val="Arial"/>
      <family val="2"/>
    </font>
    <font>
      <b/>
      <sz val="10"/>
      <color rgb="FFFF0000"/>
      <name val="Arial"/>
      <family val="2"/>
      <scheme val="minor"/>
    </font>
    <font>
      <sz val="11"/>
      <color rgb="FF000000"/>
      <name val="Inconsolata"/>
    </font>
    <font>
      <sz val="10"/>
      <color rgb="FF000000"/>
      <name val="Arial"/>
      <family val="2"/>
      <scheme val="minor"/>
    </font>
    <font>
      <b/>
      <sz val="10"/>
      <color rgb="FF000000"/>
      <name val="Arial"/>
      <family val="2"/>
      <scheme val="minor"/>
    </font>
    <font>
      <i/>
      <sz val="10"/>
      <color rgb="FF000000"/>
      <name val="Arial"/>
      <family val="2"/>
      <scheme val="minor"/>
    </font>
    <font>
      <b/>
      <sz val="10"/>
      <color rgb="FF000000"/>
      <name val="Arial"/>
      <family val="2"/>
    </font>
    <font>
      <sz val="8"/>
      <name val="Arial"/>
      <family val="2"/>
      <scheme val="minor"/>
    </font>
    <font>
      <sz val="11"/>
      <color theme="1"/>
      <name val="Arial"/>
      <family val="2"/>
      <scheme val="minor"/>
    </font>
    <font>
      <sz val="11"/>
      <color rgb="FF000000"/>
      <name val="Arial"/>
      <family val="2"/>
    </font>
    <font>
      <i/>
      <sz val="11"/>
      <color rgb="FF000000"/>
      <name val="Arial"/>
      <family val="2"/>
    </font>
    <font>
      <sz val="11"/>
      <color theme="1"/>
      <name val="Arial"/>
      <family val="2"/>
    </font>
    <font>
      <b/>
      <sz val="16"/>
      <color theme="1"/>
      <name val="Arial"/>
      <family val="2"/>
    </font>
    <font>
      <sz val="18"/>
      <color theme="0"/>
      <name val="Arial"/>
      <family val="2"/>
    </font>
    <font>
      <b/>
      <sz val="18"/>
      <color theme="0"/>
      <name val="Arial"/>
      <family val="2"/>
    </font>
    <font>
      <sz val="12"/>
      <color theme="0"/>
      <name val="Arial"/>
      <family val="2"/>
    </font>
    <font>
      <sz val="14"/>
      <color theme="1"/>
      <name val="Arial"/>
      <family val="2"/>
    </font>
    <font>
      <u/>
      <sz val="10"/>
      <color theme="10"/>
      <name val="Arial"/>
      <family val="2"/>
      <scheme val="minor"/>
    </font>
    <font>
      <b/>
      <sz val="14"/>
      <color rgb="FF0071D9"/>
      <name val="Arial"/>
      <family val="2"/>
    </font>
    <font>
      <b/>
      <sz val="14"/>
      <color rgb="FF00B0F0"/>
      <name val="Arial"/>
      <family val="2"/>
    </font>
    <font>
      <sz val="12"/>
      <color rgb="FF4D5156"/>
      <name val="Arial"/>
      <family val="2"/>
    </font>
    <font>
      <u/>
      <sz val="11"/>
      <color theme="10"/>
      <name val="Arial"/>
      <family val="2"/>
    </font>
    <font>
      <sz val="11"/>
      <color rgb="FF000000"/>
      <name val="Calibri"/>
      <family val="2"/>
    </font>
    <font>
      <sz val="14"/>
      <color rgb="FF000000"/>
      <name val="Arial"/>
      <family val="2"/>
    </font>
    <font>
      <sz val="14"/>
      <color theme="0"/>
      <name val="Arial"/>
      <family val="2"/>
    </font>
    <font>
      <b/>
      <sz val="14"/>
      <color theme="0"/>
      <name val="Arial"/>
      <family val="2"/>
    </font>
    <font>
      <sz val="11"/>
      <color theme="0"/>
      <name val="Arial"/>
      <family val="2"/>
    </font>
    <font>
      <b/>
      <i/>
      <sz val="12"/>
      <color rgb="FF0071D9"/>
      <name val="Arial"/>
      <family val="2"/>
    </font>
    <font>
      <b/>
      <sz val="10"/>
      <color theme="0"/>
      <name val="Arial"/>
      <family val="2"/>
      <scheme val="minor"/>
    </font>
    <font>
      <sz val="8"/>
      <color theme="0"/>
      <name val="Arial"/>
      <family val="2"/>
      <scheme val="minor"/>
    </font>
    <font>
      <sz val="10"/>
      <color rgb="FF0071D9"/>
      <name val="Arial"/>
      <family val="2"/>
      <scheme val="minor"/>
    </font>
    <font>
      <b/>
      <sz val="10"/>
      <color theme="0"/>
      <name val="Arial"/>
      <family val="2"/>
    </font>
    <font>
      <sz val="8"/>
      <color theme="0"/>
      <name val="Arial"/>
      <family val="2"/>
    </font>
    <font>
      <b/>
      <sz val="12"/>
      <color rgb="FF0071D9"/>
      <name val="Arial"/>
      <family val="2"/>
    </font>
    <font>
      <sz val="11"/>
      <name val="Arial"/>
      <family val="2"/>
    </font>
    <font>
      <b/>
      <i/>
      <sz val="10"/>
      <color rgb="FF0071D9"/>
      <name val="Arial"/>
      <family val="2"/>
      <scheme val="minor"/>
    </font>
    <font>
      <sz val="11"/>
      <name val="Calibri"/>
      <family val="2"/>
    </font>
    <font>
      <sz val="12"/>
      <name val="Arial"/>
      <family val="2"/>
    </font>
    <font>
      <sz val="10"/>
      <name val="Arial"/>
      <family val="2"/>
      <scheme val="minor"/>
    </font>
    <font>
      <i/>
      <sz val="11"/>
      <name val="Arial"/>
      <family val="2"/>
      <scheme val="minor"/>
    </font>
    <font>
      <b/>
      <sz val="14"/>
      <color theme="1" tint="0.14999847407452621"/>
      <name val="Arial"/>
      <family val="2"/>
    </font>
    <font>
      <sz val="11"/>
      <name val="Arial"/>
      <family val="2"/>
      <scheme val="minor"/>
    </font>
    <font>
      <b/>
      <sz val="14"/>
      <color theme="1" tint="0.14999847407452621"/>
      <name val="Arial"/>
      <family val="2"/>
      <scheme val="minor"/>
    </font>
    <font>
      <b/>
      <sz val="10"/>
      <color theme="2"/>
      <name val="Arial (Body)"/>
    </font>
    <font>
      <b/>
      <sz val="10"/>
      <color theme="1" tint="0.249977111117893"/>
      <name val="Arial"/>
      <family val="2"/>
      <scheme val="minor"/>
    </font>
    <font>
      <b/>
      <sz val="12"/>
      <color rgb="FF0071D9"/>
      <name val="Arial"/>
      <family val="2"/>
      <scheme val="minor"/>
    </font>
    <font>
      <i/>
      <sz val="11"/>
      <name val="Arial"/>
      <family val="2"/>
    </font>
    <font>
      <sz val="11"/>
      <color rgb="FFCC00CC"/>
      <name val="Arial"/>
      <family val="2"/>
    </font>
    <font>
      <b/>
      <sz val="10"/>
      <name val="Arial"/>
      <family val="2"/>
    </font>
    <font>
      <b/>
      <sz val="10"/>
      <name val="Arial"/>
      <family val="2"/>
      <scheme val="minor"/>
    </font>
    <font>
      <i/>
      <sz val="10"/>
      <name val="Arial"/>
      <family val="2"/>
      <scheme val="minor"/>
    </font>
  </fonts>
  <fills count="24">
    <fill>
      <patternFill patternType="none"/>
    </fill>
    <fill>
      <patternFill patternType="gray125"/>
    </fill>
    <fill>
      <patternFill patternType="solid">
        <fgColor rgb="FF153057"/>
        <bgColor indexed="64"/>
      </patternFill>
    </fill>
    <fill>
      <patternFill patternType="solid">
        <fgColor theme="0" tint="-0.34998626667073579"/>
        <bgColor indexed="64"/>
      </patternFill>
    </fill>
    <fill>
      <patternFill patternType="solid">
        <fgColor theme="0"/>
        <bgColor indexed="64"/>
      </patternFill>
    </fill>
    <fill>
      <patternFill patternType="solid">
        <fgColor theme="0"/>
        <bgColor rgb="FFFFFFFF"/>
      </patternFill>
    </fill>
    <fill>
      <patternFill patternType="solid">
        <fgColor theme="0"/>
        <bgColor rgb="FFF3F3F3"/>
      </patternFill>
    </fill>
    <fill>
      <patternFill patternType="solid">
        <fgColor theme="1" tint="0.34998626667073579"/>
        <bgColor rgb="FFEFEFEF"/>
      </patternFill>
    </fill>
    <fill>
      <patternFill patternType="solid">
        <fgColor theme="0" tint="-4.9989318521683403E-2"/>
        <bgColor indexed="64"/>
      </patternFill>
    </fill>
    <fill>
      <patternFill patternType="solid">
        <fgColor theme="1" tint="0.34998626667073579"/>
        <bgColor rgb="FFCCCCCC"/>
      </patternFill>
    </fill>
    <fill>
      <patternFill patternType="solid">
        <fgColor theme="1" tint="0.34998626667073579"/>
        <bgColor rgb="FFCFE2F3"/>
      </patternFill>
    </fill>
    <fill>
      <patternFill patternType="solid">
        <fgColor theme="0" tint="-4.9989318521683403E-2"/>
        <bgColor rgb="FFF3F3F3"/>
      </patternFill>
    </fill>
    <fill>
      <patternFill patternType="solid">
        <fgColor rgb="FFE6EBF6"/>
        <bgColor rgb="FFFFFFFF"/>
      </patternFill>
    </fill>
    <fill>
      <patternFill patternType="solid">
        <fgColor rgb="FFE6EBF6"/>
        <bgColor indexed="64"/>
      </patternFill>
    </fill>
    <fill>
      <patternFill patternType="solid">
        <fgColor rgb="FFB3C2E3"/>
        <bgColor rgb="FFE0F7FA"/>
      </patternFill>
    </fill>
    <fill>
      <patternFill patternType="solid">
        <fgColor rgb="FFB3C2E3"/>
        <bgColor indexed="64"/>
      </patternFill>
    </fill>
    <fill>
      <patternFill patternType="solid">
        <fgColor rgb="FF153057"/>
        <bgColor rgb="FFEAD1DC"/>
      </patternFill>
    </fill>
    <fill>
      <patternFill patternType="solid">
        <fgColor rgb="FF153057"/>
        <bgColor rgb="FF000000"/>
      </patternFill>
    </fill>
    <fill>
      <patternFill patternType="solid">
        <fgColor rgb="FF153057"/>
        <bgColor rgb="FF4DD0E1"/>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bgColor rgb="FFEFEFEF"/>
      </patternFill>
    </fill>
    <fill>
      <patternFill patternType="solid">
        <fgColor theme="1" tint="0.34998626667073579"/>
        <bgColor indexed="64"/>
      </patternFill>
    </fill>
    <fill>
      <patternFill patternType="solid">
        <fgColor theme="2" tint="-4.9989318521683403E-2"/>
        <bgColor indexed="64"/>
      </patternFill>
    </fill>
  </fills>
  <borders count="62">
    <border>
      <left/>
      <right/>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theme="1" tint="0.34998626667073579"/>
      </left>
      <right/>
      <top/>
      <bottom/>
      <diagonal/>
    </border>
    <border>
      <left/>
      <right style="thin">
        <color theme="1" tint="0.34998626667073579"/>
      </right>
      <top/>
      <bottom/>
      <diagonal/>
    </border>
    <border>
      <left style="medium">
        <color theme="1" tint="0.34998626667073579"/>
      </left>
      <right/>
      <top style="medium">
        <color theme="1" tint="0.34998626667073579"/>
      </top>
      <bottom/>
      <diagonal/>
    </border>
    <border>
      <left/>
      <right style="medium">
        <color theme="1" tint="0.34998626667073579"/>
      </right>
      <top style="medium">
        <color theme="1" tint="0.34998626667073579"/>
      </top>
      <bottom/>
      <diagonal/>
    </border>
    <border>
      <left style="medium">
        <color theme="1" tint="0.34998626667073579"/>
      </left>
      <right/>
      <top/>
      <bottom/>
      <diagonal/>
    </border>
    <border>
      <left/>
      <right style="medium">
        <color theme="1" tint="0.34998626667073579"/>
      </right>
      <top/>
      <bottom/>
      <diagonal/>
    </border>
    <border>
      <left style="medium">
        <color theme="1" tint="0.34998626667073579"/>
      </left>
      <right/>
      <top/>
      <bottom style="medium">
        <color theme="1" tint="0.34998626667073579"/>
      </bottom>
      <diagonal/>
    </border>
    <border>
      <left/>
      <right style="medium">
        <color theme="1" tint="0.34998626667073579"/>
      </right>
      <top/>
      <bottom style="medium">
        <color theme="1" tint="0.34998626667073579"/>
      </bottom>
      <diagonal/>
    </border>
    <border>
      <left style="medium">
        <color theme="1" tint="0.34998626667073579"/>
      </left>
      <right/>
      <top style="medium">
        <color theme="1" tint="0.34998626667073579"/>
      </top>
      <bottom style="thin">
        <color rgb="FF000000"/>
      </bottom>
      <diagonal/>
    </border>
    <border>
      <left/>
      <right/>
      <top/>
      <bottom style="medium">
        <color theme="1" tint="0.34998626667073579"/>
      </bottom>
      <diagonal/>
    </border>
    <border>
      <left style="thin">
        <color indexed="64"/>
      </left>
      <right/>
      <top/>
      <bottom style="medium">
        <color theme="1" tint="0.34998626667073579"/>
      </bottom>
      <diagonal/>
    </border>
    <border>
      <left/>
      <right style="thin">
        <color indexed="64"/>
      </right>
      <top/>
      <bottom style="medium">
        <color theme="1" tint="0.34998626667073579"/>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top style="medium">
        <color theme="1" tint="0.34998626667073579"/>
      </top>
      <bottom/>
      <diagonal/>
    </border>
    <border>
      <left/>
      <right style="thin">
        <color theme="1" tint="0.34998626667073579"/>
      </right>
      <top/>
      <bottom style="medium">
        <color theme="1" tint="0.34998626667073579"/>
      </bottom>
      <diagonal/>
    </border>
    <border>
      <left style="thin">
        <color theme="0"/>
      </left>
      <right/>
      <top style="medium">
        <color theme="1" tint="0.34998626667073579"/>
      </top>
      <bottom/>
      <diagonal/>
    </border>
    <border>
      <left style="medium">
        <color theme="1" tint="0.34998626667073579"/>
      </left>
      <right style="thin">
        <color theme="0"/>
      </right>
      <top style="medium">
        <color theme="1" tint="0.34998626667073579"/>
      </top>
      <bottom style="thin">
        <color indexed="64"/>
      </bottom>
      <diagonal/>
    </border>
    <border>
      <left/>
      <right style="thin">
        <color theme="0"/>
      </right>
      <top style="medium">
        <color theme="1" tint="0.34998626667073579"/>
      </top>
      <bottom style="thin">
        <color indexed="64"/>
      </bottom>
      <diagonal/>
    </border>
    <border>
      <left/>
      <right/>
      <top style="medium">
        <color theme="1" tint="0.34998626667073579"/>
      </top>
      <bottom style="thin">
        <color indexed="64"/>
      </bottom>
      <diagonal/>
    </border>
    <border>
      <left/>
      <right style="medium">
        <color theme="1" tint="0.34998626667073579"/>
      </right>
      <top style="medium">
        <color theme="1" tint="0.34998626667073579"/>
      </top>
      <bottom style="thin">
        <color indexed="64"/>
      </bottom>
      <diagonal/>
    </border>
    <border>
      <left style="medium">
        <color theme="1" tint="0.34998626667073579"/>
      </left>
      <right style="thin">
        <color indexed="64"/>
      </right>
      <top/>
      <bottom/>
      <diagonal/>
    </border>
    <border>
      <left style="medium">
        <color theme="1" tint="0.34998626667073579"/>
      </left>
      <right style="thin">
        <color indexed="64"/>
      </right>
      <top/>
      <bottom style="medium">
        <color theme="1" tint="0.34998626667073579"/>
      </bottom>
      <diagonal/>
    </border>
    <border>
      <left style="medium">
        <color theme="1" tint="0.34998626667073579"/>
      </left>
      <right style="thin">
        <color theme="1" tint="0.34998626667073579"/>
      </right>
      <top style="thin">
        <color rgb="FF000000"/>
      </top>
      <bottom/>
      <diagonal/>
    </border>
    <border>
      <left style="medium">
        <color theme="1" tint="0.34998626667073579"/>
      </left>
      <right style="thin">
        <color theme="1" tint="0.34998626667073579"/>
      </right>
      <top/>
      <bottom/>
      <diagonal/>
    </border>
    <border>
      <left style="medium">
        <color theme="1" tint="0.34998626667073579"/>
      </left>
      <right style="thin">
        <color theme="1" tint="0.34998626667073579"/>
      </right>
      <top/>
      <bottom style="medium">
        <color theme="1" tint="0.34998626667073579"/>
      </bottom>
      <diagonal/>
    </border>
    <border>
      <left/>
      <right style="thin">
        <color theme="1" tint="0.34998626667073579"/>
      </right>
      <top style="thin">
        <color indexed="64"/>
      </top>
      <bottom/>
      <diagonal/>
    </border>
    <border>
      <left style="thin">
        <color theme="0"/>
      </left>
      <right/>
      <top style="medium">
        <color theme="1" tint="0.34998626667073579"/>
      </top>
      <bottom style="thin">
        <color indexed="64"/>
      </bottom>
      <diagonal/>
    </border>
    <border>
      <left style="medium">
        <color theme="1" tint="0.34998626667073579"/>
      </left>
      <right/>
      <top style="medium">
        <color theme="1" tint="0.34998626667073579"/>
      </top>
      <bottom style="thin">
        <color indexed="64"/>
      </bottom>
      <diagonal/>
    </border>
    <border>
      <left style="medium">
        <color theme="1" tint="0.34998626667073579"/>
      </left>
      <right style="medium">
        <color theme="1" tint="0.34998626667073579"/>
      </right>
      <top style="medium">
        <color theme="1" tint="0.34998626667073579"/>
      </top>
      <bottom style="thin">
        <color rgb="FF000000"/>
      </bottom>
      <diagonal/>
    </border>
    <border>
      <left style="medium">
        <color theme="1" tint="0.34998626667073579"/>
      </left>
      <right style="medium">
        <color theme="1" tint="0.34998626667073579"/>
      </right>
      <top/>
      <bottom style="medium">
        <color theme="1" tint="0.34998626667073579"/>
      </bottom>
      <diagonal/>
    </border>
    <border>
      <left style="thin">
        <color theme="1" tint="0.34998626667073579"/>
      </left>
      <right style="thin">
        <color theme="1" tint="0.34998626667073579"/>
      </right>
      <top/>
      <bottom/>
      <diagonal/>
    </border>
    <border>
      <left style="thin">
        <color theme="1" tint="0.34998626667073579"/>
      </left>
      <right style="thin">
        <color theme="1" tint="0.34998626667073579"/>
      </right>
      <top/>
      <bottom style="medium">
        <color theme="1" tint="0.34998626667073579"/>
      </bottom>
      <diagonal/>
    </border>
    <border>
      <left style="thin">
        <color theme="1" tint="0.34998626667073579"/>
      </left>
      <right/>
      <top/>
      <bottom style="medium">
        <color indexed="64"/>
      </bottom>
      <diagonal/>
    </border>
    <border>
      <left/>
      <right style="thin">
        <color theme="1" tint="0.34998626667073579"/>
      </right>
      <top/>
      <bottom style="medium">
        <color indexed="64"/>
      </bottom>
      <diagonal/>
    </border>
    <border>
      <left/>
      <right/>
      <top/>
      <bottom style="medium">
        <color indexed="64"/>
      </bottom>
      <diagonal/>
    </border>
    <border>
      <left style="medium">
        <color rgb="FF153057"/>
      </left>
      <right style="medium">
        <color rgb="FF153057"/>
      </right>
      <top style="medium">
        <color rgb="FF153057"/>
      </top>
      <bottom/>
      <diagonal/>
    </border>
    <border>
      <left style="medium">
        <color rgb="FF153057"/>
      </left>
      <right style="medium">
        <color rgb="FF153057"/>
      </right>
      <top style="thin">
        <color indexed="64"/>
      </top>
      <bottom style="medium">
        <color rgb="FF153057"/>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theme="1" tint="0.34998626667073579"/>
      </left>
      <right style="medium">
        <color theme="1" tint="0.34998626667073579"/>
      </right>
      <top/>
      <bottom/>
      <diagonal/>
    </border>
    <border>
      <left style="medium">
        <color theme="1" tint="0.34998626667073579"/>
      </left>
      <right style="medium">
        <color theme="1" tint="0.34998626667073579"/>
      </right>
      <top style="medium">
        <color theme="1" tint="0.34998626667073579"/>
      </top>
      <bottom style="thin">
        <color theme="1" tint="0.34998626667073579"/>
      </bottom>
      <diagonal/>
    </border>
    <border>
      <left style="medium">
        <color theme="1" tint="0.34998626667073579"/>
      </left>
      <right style="medium">
        <color theme="1" tint="0.34998626667073579"/>
      </right>
      <top style="medium">
        <color theme="1" tint="0.34998626667073579"/>
      </top>
      <bottom style="thin">
        <color indexed="64"/>
      </bottom>
      <diagonal/>
    </border>
    <border>
      <left style="medium">
        <color theme="1" tint="0.34998626667073579"/>
      </left>
      <right/>
      <top style="medium">
        <color theme="1" tint="0.34998626667073579"/>
      </top>
      <bottom style="medium">
        <color theme="1" tint="0.34998626667073579"/>
      </bottom>
      <diagonal/>
    </border>
    <border>
      <left style="thin">
        <color theme="0"/>
      </left>
      <right style="thin">
        <color theme="0"/>
      </right>
      <top style="medium">
        <color theme="1" tint="0.34998626667073579"/>
      </top>
      <bottom style="medium">
        <color theme="1" tint="0.34998626667073579"/>
      </bottom>
      <diagonal/>
    </border>
    <border>
      <left style="thin">
        <color theme="0"/>
      </left>
      <right/>
      <top style="medium">
        <color theme="1" tint="0.34998626667073579"/>
      </top>
      <bottom style="medium">
        <color theme="1" tint="0.34998626667073579"/>
      </bottom>
      <diagonal/>
    </border>
    <border>
      <left/>
      <right style="thin">
        <color theme="0"/>
      </right>
      <top style="medium">
        <color theme="1" tint="0.34998626667073579"/>
      </top>
      <bottom style="medium">
        <color theme="1" tint="0.34998626667073579"/>
      </bottom>
      <diagonal/>
    </border>
    <border>
      <left/>
      <right/>
      <top style="medium">
        <color theme="1" tint="0.34998626667073579"/>
      </top>
      <bottom style="medium">
        <color theme="1" tint="0.34998626667073579"/>
      </bottom>
      <diagonal/>
    </border>
    <border>
      <left/>
      <right style="medium">
        <color theme="1" tint="0.34998626667073579"/>
      </right>
      <top style="medium">
        <color theme="1" tint="0.34998626667073579"/>
      </top>
      <bottom style="medium">
        <color theme="1" tint="0.34998626667073579"/>
      </bottom>
      <diagonal/>
    </border>
  </borders>
  <cellStyleXfs count="4">
    <xf numFmtId="0" fontId="0" fillId="0" borderId="0"/>
    <xf numFmtId="0" fontId="28" fillId="0" borderId="0"/>
    <xf numFmtId="0" fontId="37" fillId="0" borderId="0" applyNumberFormat="0" applyFill="0" applyBorder="0" applyAlignment="0" applyProtection="0"/>
    <xf numFmtId="0" fontId="42" fillId="0" borderId="0"/>
  </cellStyleXfs>
  <cellXfs count="351">
    <xf numFmtId="0" fontId="0" fillId="0" borderId="0" xfId="0"/>
    <xf numFmtId="0" fontId="35" fillId="2" borderId="0" xfId="0" applyFont="1" applyFill="1" applyAlignment="1">
      <alignment vertical="top"/>
    </xf>
    <xf numFmtId="0" fontId="0" fillId="3" borderId="0" xfId="0" applyFill="1"/>
    <xf numFmtId="0" fontId="39" fillId="4" borderId="0" xfId="0" applyFont="1" applyFill="1" applyAlignment="1">
      <alignment vertical="center"/>
    </xf>
    <xf numFmtId="0" fontId="9" fillId="3" borderId="0" xfId="0" applyFont="1" applyFill="1" applyAlignment="1">
      <alignment horizontal="center" vertical="center"/>
    </xf>
    <xf numFmtId="0" fontId="13" fillId="3" borderId="0" xfId="0" applyFont="1" applyFill="1" applyAlignment="1">
      <alignment horizontal="center" vertical="center" wrapText="1"/>
    </xf>
    <xf numFmtId="0" fontId="9" fillId="3" borderId="0" xfId="0" applyFont="1" applyFill="1" applyAlignment="1">
      <alignment horizontal="center" vertical="center" wrapText="1"/>
    </xf>
    <xf numFmtId="9" fontId="9" fillId="3" borderId="0" xfId="0" applyNumberFormat="1" applyFont="1" applyFill="1" applyAlignment="1">
      <alignment horizontal="center"/>
    </xf>
    <xf numFmtId="0" fontId="9" fillId="3" borderId="0" xfId="0" applyFont="1" applyFill="1" applyAlignment="1">
      <alignment horizontal="center"/>
    </xf>
    <xf numFmtId="0" fontId="50" fillId="3" borderId="0" xfId="0" applyFont="1" applyFill="1" applyAlignment="1">
      <alignment horizontal="center" vertical="center"/>
    </xf>
    <xf numFmtId="0" fontId="50" fillId="3" borderId="0" xfId="0" applyFont="1" applyFill="1" applyAlignment="1">
      <alignment vertical="center"/>
    </xf>
    <xf numFmtId="0" fontId="9" fillId="4" borderId="0" xfId="0" applyFont="1" applyFill="1" applyAlignment="1">
      <alignment horizontal="center"/>
    </xf>
    <xf numFmtId="3" fontId="0" fillId="3" borderId="0" xfId="0" applyNumberFormat="1" applyFill="1"/>
    <xf numFmtId="0" fontId="13" fillId="3" borderId="0" xfId="0" applyFont="1" applyFill="1" applyAlignment="1">
      <alignment horizontal="center" vertical="top" wrapText="1"/>
    </xf>
    <xf numFmtId="0" fontId="0" fillId="3" borderId="0" xfId="0" applyFill="1" applyAlignment="1">
      <alignment vertical="top"/>
    </xf>
    <xf numFmtId="0" fontId="9" fillId="3" borderId="0" xfId="0" applyFont="1" applyFill="1" applyAlignment="1">
      <alignment horizontal="center" vertical="top" wrapText="1"/>
    </xf>
    <xf numFmtId="0" fontId="23" fillId="3" borderId="0" xfId="0" applyFont="1" applyFill="1"/>
    <xf numFmtId="0" fontId="9" fillId="3" borderId="0" xfId="0" applyFont="1" applyFill="1" applyAlignment="1">
      <alignment horizontal="center" vertical="top"/>
    </xf>
    <xf numFmtId="0" fontId="48" fillId="10" borderId="6" xfId="0" applyFont="1" applyFill="1" applyBorder="1" applyAlignment="1">
      <alignment horizontal="center" vertical="center" wrapText="1"/>
    </xf>
    <xf numFmtId="0" fontId="48" fillId="10" borderId="19" xfId="0" applyFont="1" applyFill="1" applyBorder="1" applyAlignment="1">
      <alignment horizontal="center" vertical="center" wrapText="1"/>
    </xf>
    <xf numFmtId="0" fontId="8" fillId="6" borderId="8" xfId="0" applyFont="1" applyFill="1" applyBorder="1" applyAlignment="1">
      <alignment horizontal="center" vertical="center"/>
    </xf>
    <xf numFmtId="0" fontId="9" fillId="4" borderId="0" xfId="0" applyFont="1" applyFill="1" applyAlignment="1">
      <alignment horizontal="center" vertical="center"/>
    </xf>
    <xf numFmtId="166" fontId="9" fillId="4" borderId="0" xfId="0" applyNumberFormat="1" applyFont="1" applyFill="1" applyAlignment="1">
      <alignment horizontal="center" vertical="center"/>
    </xf>
    <xf numFmtId="0" fontId="8" fillId="11" borderId="8" xfId="0" applyFont="1" applyFill="1" applyBorder="1" applyAlignment="1">
      <alignment horizontal="center" vertical="center"/>
    </xf>
    <xf numFmtId="0" fontId="9" fillId="8" borderId="0" xfId="0" applyFont="1" applyFill="1" applyAlignment="1">
      <alignment horizontal="center" vertical="center"/>
    </xf>
    <xf numFmtId="166" fontId="9" fillId="8" borderId="0" xfId="0" applyNumberFormat="1" applyFont="1" applyFill="1" applyAlignment="1">
      <alignment horizontal="center" vertical="center"/>
    </xf>
    <xf numFmtId="0" fontId="0" fillId="3" borderId="0" xfId="0" applyFill="1" applyAlignment="1">
      <alignment vertical="center"/>
    </xf>
    <xf numFmtId="0" fontId="0" fillId="3" borderId="0" xfId="0" applyFill="1" applyAlignment="1">
      <alignment wrapText="1"/>
    </xf>
    <xf numFmtId="0" fontId="58" fillId="3" borderId="0" xfId="0" applyFont="1" applyFill="1" applyAlignment="1">
      <alignment wrapText="1"/>
    </xf>
    <xf numFmtId="0" fontId="3" fillId="3" borderId="0" xfId="0" applyFont="1" applyFill="1" applyAlignment="1">
      <alignment vertical="center"/>
    </xf>
    <xf numFmtId="0" fontId="9" fillId="3" borderId="0" xfId="0" applyFont="1" applyFill="1" applyAlignment="1">
      <alignment vertical="center"/>
    </xf>
    <xf numFmtId="0" fontId="0" fillId="3" borderId="0" xfId="0" applyFill="1" applyAlignment="1">
      <alignment vertical="center" wrapText="1"/>
    </xf>
    <xf numFmtId="164" fontId="16" fillId="4" borderId="0" xfId="0" applyNumberFormat="1" applyFont="1" applyFill="1" applyAlignment="1">
      <alignment horizontal="center" vertical="center"/>
    </xf>
    <xf numFmtId="0" fontId="9" fillId="3" borderId="0" xfId="0" applyFont="1" applyFill="1" applyAlignment="1">
      <alignment horizontal="left" vertical="center"/>
    </xf>
    <xf numFmtId="0" fontId="0" fillId="3" borderId="0" xfId="0" applyFill="1" applyAlignment="1">
      <alignment horizontal="left"/>
    </xf>
    <xf numFmtId="0" fontId="0" fillId="4" borderId="0" xfId="0" applyFill="1"/>
    <xf numFmtId="165" fontId="17" fillId="4" borderId="0" xfId="0" applyNumberFormat="1" applyFont="1" applyFill="1" applyAlignment="1">
      <alignment horizontal="center"/>
    </xf>
    <xf numFmtId="9" fontId="9" fillId="4" borderId="0" xfId="0" applyNumberFormat="1" applyFont="1" applyFill="1" applyAlignment="1">
      <alignment horizontal="center"/>
    </xf>
    <xf numFmtId="0" fontId="9" fillId="4" borderId="0" xfId="0" applyFont="1" applyFill="1" applyAlignment="1">
      <alignment wrapText="1"/>
    </xf>
    <xf numFmtId="0" fontId="63" fillId="22" borderId="46" xfId="0" applyFont="1" applyFill="1" applyBorder="1" applyAlignment="1">
      <alignment horizontal="center" vertical="center"/>
    </xf>
    <xf numFmtId="0" fontId="63" fillId="22" borderId="47" xfId="0" applyFont="1" applyFill="1" applyBorder="1" applyAlignment="1">
      <alignment horizontal="center" vertical="center"/>
    </xf>
    <xf numFmtId="164" fontId="63" fillId="22" borderId="47" xfId="0" applyNumberFormat="1" applyFont="1" applyFill="1" applyBorder="1" applyAlignment="1">
      <alignment horizontal="center" vertical="center"/>
    </xf>
    <xf numFmtId="165" fontId="63" fillId="22" borderId="48" xfId="0" applyNumberFormat="1" applyFont="1" applyFill="1" applyBorder="1" applyAlignment="1">
      <alignment horizontal="center" vertical="center"/>
    </xf>
    <xf numFmtId="0" fontId="9" fillId="4" borderId="50" xfId="0" applyFont="1" applyFill="1" applyBorder="1" applyAlignment="1">
      <alignment horizontal="center" vertical="center" wrapText="1"/>
    </xf>
    <xf numFmtId="0" fontId="9" fillId="4" borderId="52" xfId="0" applyFont="1" applyFill="1" applyBorder="1" applyAlignment="1">
      <alignment horizontal="center" vertical="center" wrapText="1"/>
    </xf>
    <xf numFmtId="0" fontId="23" fillId="4" borderId="49" xfId="0" applyFont="1" applyFill="1" applyBorder="1" applyAlignment="1">
      <alignment horizontal="center" vertical="center" wrapText="1"/>
    </xf>
    <xf numFmtId="0" fontId="0" fillId="4" borderId="0" xfId="0" applyFill="1" applyAlignment="1">
      <alignment horizontal="center" vertical="center"/>
    </xf>
    <xf numFmtId="165" fontId="17" fillId="4" borderId="0" xfId="0" applyNumberFormat="1" applyFont="1" applyFill="1" applyAlignment="1">
      <alignment horizontal="center" vertical="center"/>
    </xf>
    <xf numFmtId="0" fontId="0" fillId="4" borderId="49" xfId="0" applyFill="1" applyBorder="1" applyAlignment="1">
      <alignment horizontal="center" vertical="center" wrapText="1"/>
    </xf>
    <xf numFmtId="0" fontId="0" fillId="4" borderId="51" xfId="0" applyFill="1" applyBorder="1" applyAlignment="1">
      <alignment horizontal="center" vertical="center" wrapText="1"/>
    </xf>
    <xf numFmtId="0" fontId="0" fillId="4" borderId="40" xfId="0" applyFill="1" applyBorder="1" applyAlignment="1">
      <alignment horizontal="center" vertical="center"/>
    </xf>
    <xf numFmtId="0" fontId="23" fillId="23" borderId="49" xfId="0" applyFont="1" applyFill="1" applyBorder="1" applyAlignment="1">
      <alignment horizontal="center" vertical="center" wrapText="1"/>
    </xf>
    <xf numFmtId="0" fontId="0" fillId="23" borderId="0" xfId="0" applyFill="1" applyAlignment="1">
      <alignment horizontal="center" vertical="center"/>
    </xf>
    <xf numFmtId="165" fontId="17" fillId="23" borderId="0" xfId="0" applyNumberFormat="1" applyFont="1" applyFill="1" applyAlignment="1">
      <alignment horizontal="center" vertical="center"/>
    </xf>
    <xf numFmtId="0" fontId="9" fillId="23" borderId="50" xfId="0" applyFont="1" applyFill="1" applyBorder="1" applyAlignment="1">
      <alignment horizontal="center" vertical="center" wrapText="1"/>
    </xf>
    <xf numFmtId="0" fontId="0" fillId="23" borderId="49" xfId="0" applyFill="1" applyBorder="1" applyAlignment="1">
      <alignment horizontal="center" vertical="center" wrapText="1"/>
    </xf>
    <xf numFmtId="164" fontId="16" fillId="23" borderId="0" xfId="0" applyNumberFormat="1" applyFont="1" applyFill="1" applyAlignment="1">
      <alignment horizontal="center" vertical="center"/>
    </xf>
    <xf numFmtId="0" fontId="9" fillId="4" borderId="0" xfId="0" applyFont="1" applyFill="1" applyAlignment="1">
      <alignment vertical="center"/>
    </xf>
    <xf numFmtId="0" fontId="23" fillId="4" borderId="0" xfId="0" applyFont="1" applyFill="1" applyAlignment="1">
      <alignment horizontal="center" vertical="center"/>
    </xf>
    <xf numFmtId="0" fontId="23" fillId="23" borderId="0" xfId="0" applyFont="1" applyFill="1" applyAlignment="1">
      <alignment horizontal="center" vertical="center"/>
    </xf>
    <xf numFmtId="0" fontId="9" fillId="4" borderId="13" xfId="0" applyFont="1" applyFill="1" applyBorder="1" applyAlignment="1">
      <alignment horizontal="center" vertical="center"/>
    </xf>
    <xf numFmtId="0" fontId="8" fillId="6" borderId="6" xfId="0" applyFont="1" applyFill="1" applyBorder="1" applyAlignment="1">
      <alignment horizontal="center" vertical="center"/>
    </xf>
    <xf numFmtId="0" fontId="9" fillId="4" borderId="19" xfId="0" applyFont="1" applyFill="1" applyBorder="1" applyAlignment="1">
      <alignment horizontal="center" vertical="center"/>
    </xf>
    <xf numFmtId="166" fontId="9" fillId="4" borderId="19" xfId="0" applyNumberFormat="1" applyFont="1" applyFill="1" applyBorder="1" applyAlignment="1">
      <alignment horizontal="center" vertical="center"/>
    </xf>
    <xf numFmtId="166" fontId="9" fillId="4" borderId="7" xfId="0" applyNumberFormat="1" applyFont="1" applyFill="1" applyBorder="1" applyAlignment="1">
      <alignment horizontal="center" vertical="center"/>
    </xf>
    <xf numFmtId="166" fontId="9" fillId="8" borderId="9" xfId="0" applyNumberFormat="1" applyFont="1" applyFill="1" applyBorder="1" applyAlignment="1">
      <alignment horizontal="center" vertical="center"/>
    </xf>
    <xf numFmtId="166" fontId="9" fillId="4" borderId="9" xfId="0" applyNumberFormat="1" applyFont="1" applyFill="1" applyBorder="1" applyAlignment="1">
      <alignment horizontal="center" vertical="center"/>
    </xf>
    <xf numFmtId="0" fontId="8" fillId="6" borderId="10" xfId="0" applyFont="1" applyFill="1" applyBorder="1" applyAlignment="1">
      <alignment horizontal="center" vertical="center"/>
    </xf>
    <xf numFmtId="166" fontId="9" fillId="4" borderId="13" xfId="0" applyNumberFormat="1" applyFont="1" applyFill="1" applyBorder="1" applyAlignment="1">
      <alignment horizontal="center" vertical="center"/>
    </xf>
    <xf numFmtId="166" fontId="9" fillId="4" borderId="11" xfId="0" applyNumberFormat="1" applyFont="1" applyFill="1" applyBorder="1" applyAlignment="1">
      <alignment horizontal="center" vertical="center"/>
    </xf>
    <xf numFmtId="0" fontId="0" fillId="4" borderId="0" xfId="0" applyFill="1" applyAlignment="1">
      <alignment horizontal="center" vertical="center" wrapText="1"/>
    </xf>
    <xf numFmtId="0" fontId="9" fillId="4" borderId="0" xfId="0" applyFont="1" applyFill="1" applyAlignment="1">
      <alignment horizontal="center" vertical="center" wrapText="1"/>
    </xf>
    <xf numFmtId="0" fontId="31" fillId="4" borderId="0" xfId="0" applyFont="1" applyFill="1" applyAlignment="1">
      <alignment vertical="top" wrapText="1"/>
    </xf>
    <xf numFmtId="0" fontId="36" fillId="4" borderId="0" xfId="0" applyFont="1" applyFill="1" applyAlignment="1">
      <alignment vertical="top" wrapText="1"/>
    </xf>
    <xf numFmtId="0" fontId="23" fillId="3" borderId="0" xfId="0" applyFont="1" applyFill="1" applyAlignment="1">
      <alignment wrapText="1"/>
    </xf>
    <xf numFmtId="0" fontId="31" fillId="4" borderId="0" xfId="0" applyFont="1" applyFill="1" applyAlignment="1">
      <alignment vertical="center"/>
    </xf>
    <xf numFmtId="0" fontId="36" fillId="4" borderId="0" xfId="0" applyFont="1" applyFill="1" applyAlignment="1">
      <alignment vertical="center"/>
    </xf>
    <xf numFmtId="0" fontId="31" fillId="4" borderId="0" xfId="0" applyFont="1" applyFill="1" applyAlignment="1">
      <alignment vertical="center" wrapText="1"/>
    </xf>
    <xf numFmtId="0" fontId="36" fillId="4" borderId="0" xfId="0" applyFont="1" applyFill="1" applyAlignment="1">
      <alignment vertical="center" wrapText="1"/>
    </xf>
    <xf numFmtId="0" fontId="31" fillId="4" borderId="0" xfId="0" applyFont="1" applyFill="1" applyAlignment="1">
      <alignment vertical="top"/>
    </xf>
    <xf numFmtId="0" fontId="31" fillId="4" borderId="0" xfId="0" applyFont="1" applyFill="1" applyAlignment="1">
      <alignment horizontal="right" vertical="top" wrapText="1"/>
    </xf>
    <xf numFmtId="0" fontId="36" fillId="4" borderId="0" xfId="0" applyFont="1" applyFill="1" applyAlignment="1">
      <alignment vertical="top"/>
    </xf>
    <xf numFmtId="49" fontId="31" fillId="4" borderId="0" xfId="0" applyNumberFormat="1" applyFont="1" applyFill="1" applyAlignment="1">
      <alignment horizontal="right" vertical="top"/>
    </xf>
    <xf numFmtId="0" fontId="38" fillId="4" borderId="0" xfId="0" applyFont="1" applyFill="1" applyAlignment="1">
      <alignment horizontal="left" vertical="center" wrapText="1"/>
    </xf>
    <xf numFmtId="0" fontId="40" fillId="4" borderId="0" xfId="0" applyFont="1" applyFill="1" applyAlignment="1">
      <alignment horizontal="right" vertical="top" wrapText="1"/>
    </xf>
    <xf numFmtId="0" fontId="54" fillId="4" borderId="0" xfId="0" applyFont="1" applyFill="1" applyAlignment="1">
      <alignment vertical="top" wrapText="1"/>
    </xf>
    <xf numFmtId="0" fontId="57" fillId="4" borderId="0" xfId="0" applyFont="1" applyFill="1" applyAlignment="1">
      <alignment horizontal="right" vertical="top" wrapText="1"/>
    </xf>
    <xf numFmtId="0" fontId="58" fillId="3" borderId="0" xfId="0" applyFont="1" applyFill="1" applyAlignment="1">
      <alignment horizontal="left" vertical="top" wrapText="1"/>
    </xf>
    <xf numFmtId="0" fontId="41" fillId="4" borderId="0" xfId="2" applyFont="1" applyFill="1" applyAlignment="1" applyProtection="1">
      <alignment horizontal="left" vertical="top"/>
    </xf>
    <xf numFmtId="0" fontId="51" fillId="7" borderId="33" xfId="0" applyFont="1" applyFill="1" applyBorder="1" applyAlignment="1">
      <alignment horizontal="center" vertical="center"/>
    </xf>
    <xf numFmtId="0" fontId="48" fillId="17" borderId="32" xfId="0" applyFont="1" applyFill="1" applyBorder="1" applyAlignment="1">
      <alignment horizontal="center" vertical="center" wrapText="1"/>
    </xf>
    <xf numFmtId="0" fontId="51" fillId="2" borderId="23" xfId="0" applyFont="1" applyFill="1" applyBorder="1" applyAlignment="1">
      <alignment horizontal="center" vertical="center" wrapText="1"/>
    </xf>
    <xf numFmtId="0" fontId="51" fillId="7" borderId="32" xfId="0" applyFont="1" applyFill="1" applyBorder="1" applyAlignment="1">
      <alignment horizontal="center" vertical="center" wrapText="1"/>
    </xf>
    <xf numFmtId="0" fontId="48" fillId="7" borderId="24" xfId="0" applyFont="1" applyFill="1" applyBorder="1" applyAlignment="1">
      <alignment horizontal="center" vertical="center" wrapText="1"/>
    </xf>
    <xf numFmtId="0" fontId="51" fillId="7" borderId="24" xfId="0" applyFont="1" applyFill="1" applyBorder="1" applyAlignment="1">
      <alignment horizontal="center" vertical="center" wrapText="1"/>
    </xf>
    <xf numFmtId="0" fontId="51" fillId="21" borderId="24" xfId="0" applyFont="1" applyFill="1" applyBorder="1" applyAlignment="1">
      <alignment horizontal="center" vertical="center" wrapText="1"/>
    </xf>
    <xf numFmtId="0" fontId="51" fillId="7" borderId="25" xfId="0" applyFont="1" applyFill="1" applyBorder="1" applyAlignment="1">
      <alignment horizontal="center" vertical="center" wrapText="1"/>
    </xf>
    <xf numFmtId="3" fontId="8" fillId="4" borderId="8" xfId="0" applyNumberFormat="1" applyFont="1" applyFill="1" applyBorder="1" applyAlignment="1">
      <alignment horizontal="center"/>
    </xf>
    <xf numFmtId="3" fontId="9" fillId="4" borderId="0" xfId="0" applyNumberFormat="1" applyFont="1" applyFill="1" applyAlignment="1">
      <alignment horizontal="center"/>
    </xf>
    <xf numFmtId="169" fontId="8" fillId="19" borderId="0" xfId="0" applyNumberFormat="1" applyFont="1" applyFill="1" applyAlignment="1">
      <alignment horizontal="center"/>
    </xf>
    <xf numFmtId="3" fontId="9" fillId="4" borderId="9" xfId="0" applyNumberFormat="1" applyFont="1" applyFill="1" applyBorder="1" applyAlignment="1">
      <alignment horizontal="center"/>
    </xf>
    <xf numFmtId="3" fontId="8" fillId="8" borderId="8" xfId="0" applyNumberFormat="1" applyFont="1" applyFill="1" applyBorder="1" applyAlignment="1">
      <alignment horizontal="center"/>
    </xf>
    <xf numFmtId="3" fontId="9" fillId="8" borderId="0" xfId="0" applyNumberFormat="1" applyFont="1" applyFill="1" applyAlignment="1">
      <alignment horizontal="center"/>
    </xf>
    <xf numFmtId="9" fontId="9" fillId="8" borderId="0" xfId="0" applyNumberFormat="1" applyFont="1" applyFill="1" applyAlignment="1">
      <alignment horizontal="center"/>
    </xf>
    <xf numFmtId="169" fontId="8" fillId="20" borderId="0" xfId="0" applyNumberFormat="1" applyFont="1" applyFill="1" applyAlignment="1">
      <alignment horizontal="center"/>
    </xf>
    <xf numFmtId="3" fontId="9" fillId="8" borderId="9" xfId="0" applyNumberFormat="1" applyFont="1" applyFill="1" applyBorder="1" applyAlignment="1">
      <alignment horizontal="center"/>
    </xf>
    <xf numFmtId="169" fontId="24" fillId="19" borderId="0" xfId="0" applyNumberFormat="1" applyFont="1" applyFill="1" applyAlignment="1">
      <alignment horizontal="center"/>
    </xf>
    <xf numFmtId="3" fontId="8" fillId="8" borderId="10" xfId="0" applyNumberFormat="1" applyFont="1" applyFill="1" applyBorder="1" applyAlignment="1">
      <alignment horizontal="center"/>
    </xf>
    <xf numFmtId="3" fontId="9" fillId="8" borderId="13" xfId="0" applyNumberFormat="1" applyFont="1" applyFill="1" applyBorder="1" applyAlignment="1">
      <alignment horizontal="center"/>
    </xf>
    <xf numFmtId="9" fontId="9" fillId="8" borderId="13" xfId="0" applyNumberFormat="1" applyFont="1" applyFill="1" applyBorder="1" applyAlignment="1">
      <alignment horizontal="center"/>
    </xf>
    <xf numFmtId="169" fontId="8" fillId="20" borderId="13" xfId="0" applyNumberFormat="1" applyFont="1" applyFill="1" applyBorder="1" applyAlignment="1">
      <alignment horizontal="center"/>
    </xf>
    <xf numFmtId="3" fontId="9" fillId="8" borderId="11" xfId="0" applyNumberFormat="1" applyFont="1" applyFill="1" applyBorder="1" applyAlignment="1">
      <alignment horizontal="center"/>
    </xf>
    <xf numFmtId="0" fontId="43" fillId="4" borderId="0" xfId="3" applyFont="1" applyFill="1" applyAlignment="1">
      <alignment horizontal="center" vertical="center"/>
    </xf>
    <xf numFmtId="0" fontId="44" fillId="4" borderId="0" xfId="3" applyFont="1" applyFill="1" applyAlignment="1">
      <alignment horizontal="left" vertical="center"/>
    </xf>
    <xf numFmtId="49" fontId="24" fillId="4" borderId="0" xfId="0" applyNumberFormat="1" applyFont="1" applyFill="1" applyAlignment="1">
      <alignment horizontal="right" vertical="center" indent="1"/>
    </xf>
    <xf numFmtId="49" fontId="24" fillId="4" borderId="0" xfId="0" applyNumberFormat="1" applyFont="1" applyFill="1" applyAlignment="1">
      <alignment horizontal="right" vertical="top" indent="1"/>
    </xf>
    <xf numFmtId="0" fontId="8" fillId="4" borderId="0" xfId="0" applyFont="1" applyFill="1" applyAlignment="1">
      <alignment horizontal="left"/>
    </xf>
    <xf numFmtId="0" fontId="8" fillId="4" borderId="0" xfId="0" applyFont="1" applyFill="1" applyAlignment="1">
      <alignment horizontal="center" vertical="center" wrapText="1"/>
    </xf>
    <xf numFmtId="0" fontId="64" fillId="0" borderId="55" xfId="0" applyFont="1" applyBorder="1" applyAlignment="1">
      <alignment horizontal="center" vertical="center" wrapText="1"/>
    </xf>
    <xf numFmtId="3" fontId="9" fillId="0" borderId="53" xfId="0" applyNumberFormat="1" applyFont="1" applyBorder="1" applyAlignment="1">
      <alignment horizontal="center"/>
    </xf>
    <xf numFmtId="3" fontId="9" fillId="0" borderId="35" xfId="0" applyNumberFormat="1" applyFont="1" applyBorder="1" applyAlignment="1">
      <alignment horizontal="center"/>
    </xf>
    <xf numFmtId="0" fontId="0" fillId="4" borderId="0" xfId="0" applyFill="1" applyAlignment="1">
      <alignment horizontal="left"/>
    </xf>
    <xf numFmtId="0" fontId="65" fillId="4" borderId="0" xfId="0" applyFont="1" applyFill="1" applyAlignment="1">
      <alignment horizontal="left"/>
    </xf>
    <xf numFmtId="0" fontId="48" fillId="7" borderId="46" xfId="0" applyFont="1" applyFill="1" applyBorder="1" applyAlignment="1">
      <alignment horizontal="center" vertical="center" wrapText="1"/>
    </xf>
    <xf numFmtId="0" fontId="48" fillId="7" borderId="47" xfId="0" applyFont="1" applyFill="1" applyBorder="1" applyAlignment="1">
      <alignment horizontal="center" vertical="center" wrapText="1"/>
    </xf>
    <xf numFmtId="0" fontId="48" fillId="7" borderId="48" xfId="0" applyFont="1" applyFill="1" applyBorder="1" applyAlignment="1">
      <alignment horizontal="center" vertical="center" wrapText="1"/>
    </xf>
    <xf numFmtId="0" fontId="15" fillId="4" borderId="51" xfId="0" applyFont="1" applyFill="1" applyBorder="1" applyAlignment="1">
      <alignment horizontal="center" vertical="center"/>
    </xf>
    <xf numFmtId="3" fontId="15" fillId="4" borderId="40" xfId="0" applyNumberFormat="1" applyFont="1" applyFill="1" applyBorder="1" applyAlignment="1">
      <alignment horizontal="center" vertical="center"/>
    </xf>
    <xf numFmtId="3" fontId="15" fillId="4" borderId="52" xfId="0" applyNumberFormat="1" applyFont="1" applyFill="1" applyBorder="1" applyAlignment="1">
      <alignment horizontal="center" vertical="center"/>
    </xf>
    <xf numFmtId="167" fontId="23" fillId="12" borderId="4" xfId="0" applyNumberFormat="1" applyFont="1" applyFill="1" applyBorder="1" applyAlignment="1" applyProtection="1">
      <alignment horizontal="center" vertical="center"/>
      <protection locked="0"/>
    </xf>
    <xf numFmtId="168" fontId="9" fillId="12" borderId="5" xfId="0" applyNumberFormat="1" applyFont="1" applyFill="1" applyBorder="1" applyAlignment="1" applyProtection="1">
      <alignment horizontal="center"/>
      <protection locked="0"/>
    </xf>
    <xf numFmtId="167" fontId="23" fillId="14" borderId="4" xfId="0" applyNumberFormat="1" applyFont="1" applyFill="1" applyBorder="1" applyAlignment="1" applyProtection="1">
      <alignment horizontal="center" vertical="center"/>
      <protection locked="0"/>
    </xf>
    <xf numFmtId="168" fontId="9" fillId="14" borderId="5" xfId="0" applyNumberFormat="1" applyFont="1" applyFill="1" applyBorder="1" applyAlignment="1" applyProtection="1">
      <alignment horizontal="center"/>
      <protection locked="0"/>
    </xf>
    <xf numFmtId="167" fontId="16" fillId="15" borderId="13" xfId="0" applyNumberFormat="1" applyFont="1" applyFill="1" applyBorder="1" applyAlignment="1" applyProtection="1">
      <alignment horizontal="center" vertical="center"/>
      <protection locked="0"/>
    </xf>
    <xf numFmtId="168" fontId="17" fillId="15" borderId="20" xfId="0" applyNumberFormat="1" applyFont="1" applyFill="1" applyBorder="1" applyAlignment="1" applyProtection="1">
      <alignment horizontal="center"/>
      <protection locked="0"/>
    </xf>
    <xf numFmtId="0" fontId="43" fillId="2" borderId="0" xfId="3" applyFont="1" applyFill="1" applyAlignment="1">
      <alignment vertical="center"/>
    </xf>
    <xf numFmtId="0" fontId="44" fillId="2" borderId="0" xfId="3" applyFont="1" applyFill="1" applyAlignment="1">
      <alignment vertical="center"/>
    </xf>
    <xf numFmtId="0" fontId="28" fillId="3" borderId="0" xfId="1" applyFill="1"/>
    <xf numFmtId="0" fontId="32" fillId="4" borderId="0" xfId="1" applyFont="1" applyFill="1" applyAlignment="1">
      <alignment wrapText="1"/>
    </xf>
    <xf numFmtId="0" fontId="28" fillId="4" borderId="0" xfId="1" applyFill="1" applyAlignment="1">
      <alignment horizontal="center"/>
    </xf>
    <xf numFmtId="0" fontId="31" fillId="4" borderId="0" xfId="1" applyFont="1" applyFill="1" applyAlignment="1">
      <alignment vertical="top" wrapText="1"/>
    </xf>
    <xf numFmtId="0" fontId="4" fillId="3" borderId="0" xfId="1" applyFont="1" applyFill="1"/>
    <xf numFmtId="0" fontId="1" fillId="3" borderId="0" xfId="1" applyFont="1" applyFill="1"/>
    <xf numFmtId="0" fontId="31" fillId="4" borderId="0" xfId="1" applyFont="1" applyFill="1" applyAlignment="1">
      <alignment wrapText="1"/>
    </xf>
    <xf numFmtId="0" fontId="31" fillId="4" borderId="0" xfId="1" applyFont="1" applyFill="1" applyAlignment="1">
      <alignment vertical="center" wrapText="1"/>
    </xf>
    <xf numFmtId="0" fontId="38" fillId="4" borderId="0" xfId="1" applyFont="1" applyFill="1" applyAlignment="1">
      <alignment horizontal="center" vertical="center" wrapText="1"/>
    </xf>
    <xf numFmtId="0" fontId="60" fillId="4" borderId="43" xfId="1" applyFont="1" applyFill="1" applyBorder="1" applyAlignment="1">
      <alignment vertical="center"/>
    </xf>
    <xf numFmtId="0" fontId="30" fillId="4" borderId="44" xfId="1" applyFont="1" applyFill="1" applyBorder="1" applyAlignment="1">
      <alignment vertical="center" wrapText="1"/>
    </xf>
    <xf numFmtId="0" fontId="28" fillId="4" borderId="44" xfId="1" applyFill="1" applyBorder="1" applyAlignment="1">
      <alignment wrapText="1"/>
    </xf>
    <xf numFmtId="0" fontId="28" fillId="4" borderId="44" xfId="1" applyFill="1" applyBorder="1"/>
    <xf numFmtId="0" fontId="2" fillId="3" borderId="0" xfId="1" applyFont="1" applyFill="1" applyAlignment="1">
      <alignment vertical="top"/>
    </xf>
    <xf numFmtId="0" fontId="29" fillId="4" borderId="45" xfId="1" applyFont="1" applyFill="1" applyBorder="1" applyAlignment="1">
      <alignment wrapText="1"/>
    </xf>
    <xf numFmtId="0" fontId="29" fillId="4" borderId="0" xfId="1" applyFont="1" applyFill="1" applyAlignment="1">
      <alignment wrapText="1"/>
    </xf>
    <xf numFmtId="0" fontId="62" fillId="4" borderId="43" xfId="1" applyFont="1" applyFill="1" applyBorder="1" applyAlignment="1">
      <alignment vertical="center" wrapText="1"/>
    </xf>
    <xf numFmtId="0" fontId="28" fillId="3" borderId="0" xfId="1" applyFill="1" applyAlignment="1">
      <alignment vertical="center"/>
    </xf>
    <xf numFmtId="0" fontId="59" fillId="4" borderId="44" xfId="1" applyFont="1" applyFill="1" applyBorder="1" applyAlignment="1">
      <alignment wrapText="1"/>
    </xf>
    <xf numFmtId="0" fontId="61" fillId="4" borderId="45" xfId="1" applyFont="1" applyFill="1" applyBorder="1" applyAlignment="1">
      <alignment vertical="top" wrapText="1"/>
    </xf>
    <xf numFmtId="0" fontId="28" fillId="3" borderId="0" xfId="1" applyFill="1" applyAlignment="1">
      <alignment vertical="top"/>
    </xf>
    <xf numFmtId="0" fontId="61" fillId="4" borderId="0" xfId="1" applyFont="1" applyFill="1" applyAlignment="1">
      <alignment vertical="top" wrapText="1"/>
    </xf>
    <xf numFmtId="0" fontId="30" fillId="4" borderId="44" xfId="1" applyFont="1" applyFill="1" applyBorder="1"/>
    <xf numFmtId="0" fontId="28" fillId="4" borderId="0" xfId="1" applyFill="1" applyAlignment="1">
      <alignment wrapText="1"/>
    </xf>
    <xf numFmtId="0" fontId="30" fillId="4" borderId="44" xfId="1" applyFont="1" applyFill="1" applyBorder="1" applyAlignment="1">
      <alignment vertical="center"/>
    </xf>
    <xf numFmtId="0" fontId="1" fillId="4" borderId="44" xfId="1" applyFont="1" applyFill="1" applyBorder="1"/>
    <xf numFmtId="0" fontId="29" fillId="4" borderId="44" xfId="1" applyFont="1" applyFill="1" applyBorder="1" applyAlignment="1">
      <alignment vertical="top" wrapText="1"/>
    </xf>
    <xf numFmtId="0" fontId="29" fillId="4" borderId="44" xfId="1" applyFont="1" applyFill="1" applyBorder="1" applyAlignment="1">
      <alignment wrapText="1"/>
    </xf>
    <xf numFmtId="0" fontId="67" fillId="4" borderId="44" xfId="1" applyFont="1" applyFill="1" applyBorder="1" applyAlignment="1">
      <alignment horizontal="center" vertical="center" wrapText="1"/>
    </xf>
    <xf numFmtId="0" fontId="5" fillId="3" borderId="0" xfId="1" applyFont="1" applyFill="1"/>
    <xf numFmtId="0" fontId="28" fillId="3" borderId="0" xfId="1" applyFill="1" applyAlignment="1">
      <alignment wrapText="1"/>
    </xf>
    <xf numFmtId="0" fontId="31" fillId="4" borderId="0" xfId="0" applyFont="1" applyFill="1" applyAlignment="1">
      <alignment horizontal="left" vertical="top"/>
    </xf>
    <xf numFmtId="0" fontId="51" fillId="7" borderId="23" xfId="0" applyFont="1" applyFill="1" applyBorder="1" applyAlignment="1">
      <alignment horizontal="center" vertical="center"/>
    </xf>
    <xf numFmtId="3" fontId="8" fillId="4" borderId="0" xfId="0" applyNumberFormat="1" applyFont="1" applyFill="1" applyAlignment="1">
      <alignment horizontal="center"/>
    </xf>
    <xf numFmtId="9" fontId="11" fillId="4" borderId="0" xfId="0" applyNumberFormat="1" applyFont="1" applyFill="1" applyAlignment="1">
      <alignment horizontal="center"/>
    </xf>
    <xf numFmtId="169" fontId="7" fillId="19" borderId="0" xfId="0" applyNumberFormat="1" applyFont="1" applyFill="1" applyAlignment="1">
      <alignment horizontal="center"/>
    </xf>
    <xf numFmtId="3" fontId="8" fillId="8" borderId="0" xfId="0" applyNumberFormat="1" applyFont="1" applyFill="1" applyAlignment="1">
      <alignment horizontal="center"/>
    </xf>
    <xf numFmtId="9" fontId="11" fillId="8" borderId="0" xfId="0" applyNumberFormat="1" applyFont="1" applyFill="1" applyAlignment="1">
      <alignment horizontal="center"/>
    </xf>
    <xf numFmtId="169" fontId="7" fillId="20" borderId="0" xfId="0" applyNumberFormat="1" applyFont="1" applyFill="1" applyAlignment="1">
      <alignment horizontal="center"/>
    </xf>
    <xf numFmtId="3" fontId="8" fillId="8" borderId="13" xfId="0" applyNumberFormat="1" applyFont="1" applyFill="1" applyBorder="1" applyAlignment="1">
      <alignment horizontal="center"/>
    </xf>
    <xf numFmtId="9" fontId="11" fillId="8" borderId="13" xfId="0" applyNumberFormat="1" applyFont="1" applyFill="1" applyBorder="1" applyAlignment="1">
      <alignment horizontal="center"/>
    </xf>
    <xf numFmtId="169" fontId="7" fillId="20" borderId="13" xfId="0" applyNumberFormat="1" applyFont="1" applyFill="1" applyBorder="1" applyAlignment="1">
      <alignment horizontal="center"/>
    </xf>
    <xf numFmtId="0" fontId="51" fillId="7" borderId="12" xfId="0" applyFont="1" applyFill="1" applyBorder="1" applyAlignment="1">
      <alignment horizontal="center" vertical="center"/>
    </xf>
    <xf numFmtId="0" fontId="48" fillId="17" borderId="21" xfId="0" applyFont="1" applyFill="1" applyBorder="1" applyAlignment="1">
      <alignment horizontal="center" vertical="center" wrapText="1"/>
    </xf>
    <xf numFmtId="0" fontId="51" fillId="7" borderId="21" xfId="0" applyFont="1" applyFill="1" applyBorder="1" applyAlignment="1">
      <alignment horizontal="center" vertical="center" wrapText="1"/>
    </xf>
    <xf numFmtId="0" fontId="48" fillId="7" borderId="19" xfId="0" applyFont="1" applyFill="1" applyBorder="1" applyAlignment="1">
      <alignment horizontal="center" vertical="center" wrapText="1"/>
    </xf>
    <xf numFmtId="0" fontId="51" fillId="7" borderId="19" xfId="0" applyFont="1" applyFill="1" applyBorder="1" applyAlignment="1">
      <alignment horizontal="center" vertical="center" wrapText="1"/>
    </xf>
    <xf numFmtId="0" fontId="51" fillId="21" borderId="19" xfId="0" applyFont="1" applyFill="1" applyBorder="1" applyAlignment="1">
      <alignment horizontal="center" vertical="center" wrapText="1"/>
    </xf>
    <xf numFmtId="0" fontId="51" fillId="7" borderId="7" xfId="0" applyFont="1" applyFill="1" applyBorder="1" applyAlignment="1">
      <alignment horizontal="center" vertical="center" wrapText="1"/>
    </xf>
    <xf numFmtId="3" fontId="8" fillId="4" borderId="28" xfId="0" applyNumberFormat="1" applyFont="1" applyFill="1" applyBorder="1" applyAlignment="1">
      <alignment horizontal="center"/>
    </xf>
    <xf numFmtId="3" fontId="11" fillId="4" borderId="0" xfId="0" applyNumberFormat="1" applyFont="1" applyFill="1" applyAlignment="1">
      <alignment horizontal="center"/>
    </xf>
    <xf numFmtId="3" fontId="8" fillId="8" borderId="29" xfId="0" applyNumberFormat="1" applyFont="1" applyFill="1" applyBorder="1" applyAlignment="1">
      <alignment horizontal="center"/>
    </xf>
    <xf numFmtId="3" fontId="11" fillId="8" borderId="0" xfId="0" applyNumberFormat="1" applyFont="1" applyFill="1" applyAlignment="1">
      <alignment horizontal="center"/>
    </xf>
    <xf numFmtId="3" fontId="8" fillId="4" borderId="29" xfId="0" applyNumberFormat="1" applyFont="1" applyFill="1" applyBorder="1" applyAlignment="1">
      <alignment horizontal="center"/>
    </xf>
    <xf numFmtId="3" fontId="8" fillId="8" borderId="30" xfId="0" applyNumberFormat="1" applyFont="1" applyFill="1" applyBorder="1" applyAlignment="1">
      <alignment horizontal="center"/>
    </xf>
    <xf numFmtId="3" fontId="11" fillId="8" borderId="13" xfId="0" applyNumberFormat="1" applyFont="1" applyFill="1" applyBorder="1" applyAlignment="1">
      <alignment horizontal="center"/>
    </xf>
    <xf numFmtId="0" fontId="51" fillId="7" borderId="57" xfId="0" applyFont="1" applyFill="1" applyBorder="1" applyAlignment="1">
      <alignment horizontal="center" vertical="center"/>
    </xf>
    <xf numFmtId="0" fontId="48" fillId="17" borderId="58" xfId="0" applyFont="1" applyFill="1" applyBorder="1" applyAlignment="1">
      <alignment horizontal="center" vertical="center" wrapText="1"/>
    </xf>
    <xf numFmtId="0" fontId="51" fillId="2" borderId="59" xfId="0" applyFont="1" applyFill="1" applyBorder="1" applyAlignment="1">
      <alignment horizontal="center" vertical="center" wrapText="1"/>
    </xf>
    <xf numFmtId="0" fontId="51" fillId="7" borderId="58" xfId="0" applyFont="1" applyFill="1" applyBorder="1" applyAlignment="1">
      <alignment horizontal="center" vertical="center" wrapText="1"/>
    </xf>
    <xf numFmtId="0" fontId="48" fillId="7" borderId="60" xfId="0" applyFont="1" applyFill="1" applyBorder="1" applyAlignment="1">
      <alignment horizontal="center" vertical="center" wrapText="1"/>
    </xf>
    <xf numFmtId="0" fontId="51" fillId="7" borderId="60" xfId="0" applyFont="1" applyFill="1" applyBorder="1" applyAlignment="1">
      <alignment horizontal="center" vertical="center" wrapText="1"/>
    </xf>
    <xf numFmtId="0" fontId="51" fillId="21" borderId="60" xfId="0" applyFont="1" applyFill="1" applyBorder="1" applyAlignment="1">
      <alignment horizontal="center" vertical="center" wrapText="1"/>
    </xf>
    <xf numFmtId="0" fontId="51" fillId="7" borderId="61" xfId="0" applyFont="1" applyFill="1" applyBorder="1" applyAlignment="1">
      <alignment horizontal="center" vertical="center" wrapText="1"/>
    </xf>
    <xf numFmtId="3" fontId="8" fillId="4" borderId="36" xfId="0" applyNumberFormat="1" applyFont="1" applyFill="1" applyBorder="1" applyAlignment="1">
      <alignment horizontal="center"/>
    </xf>
    <xf numFmtId="3" fontId="8" fillId="8" borderId="36" xfId="0" applyNumberFormat="1" applyFont="1" applyFill="1" applyBorder="1" applyAlignment="1">
      <alignment horizontal="center"/>
    </xf>
    <xf numFmtId="3" fontId="8" fillId="8" borderId="44" xfId="0" applyNumberFormat="1" applyFont="1" applyFill="1" applyBorder="1" applyAlignment="1">
      <alignment horizontal="center"/>
    </xf>
    <xf numFmtId="3" fontId="8" fillId="8" borderId="37" xfId="0" applyNumberFormat="1" applyFont="1" applyFill="1" applyBorder="1" applyAlignment="1">
      <alignment horizontal="center"/>
    </xf>
    <xf numFmtId="3" fontId="9" fillId="8" borderId="40" xfId="0" applyNumberFormat="1" applyFont="1" applyFill="1" applyBorder="1" applyAlignment="1">
      <alignment horizontal="center"/>
    </xf>
    <xf numFmtId="9" fontId="11" fillId="8" borderId="40" xfId="0" applyNumberFormat="1" applyFont="1" applyFill="1" applyBorder="1" applyAlignment="1">
      <alignment horizontal="center"/>
    </xf>
    <xf numFmtId="169" fontId="7" fillId="20" borderId="40" xfId="0" applyNumberFormat="1" applyFont="1" applyFill="1" applyBorder="1" applyAlignment="1">
      <alignment horizontal="center"/>
    </xf>
    <xf numFmtId="0" fontId="35" fillId="2" borderId="0" xfId="0" applyFont="1" applyFill="1" applyAlignment="1">
      <alignment vertical="top" wrapText="1"/>
    </xf>
    <xf numFmtId="49" fontId="11" fillId="4" borderId="0" xfId="0" applyNumberFormat="1" applyFont="1" applyFill="1" applyAlignment="1">
      <alignment horizontal="right" vertical="center"/>
    </xf>
    <xf numFmtId="49" fontId="24" fillId="4" borderId="0" xfId="0" applyNumberFormat="1" applyFont="1" applyFill="1" applyAlignment="1">
      <alignment horizontal="right" indent="1"/>
    </xf>
    <xf numFmtId="49" fontId="7" fillId="4" borderId="0" xfId="0" applyNumberFormat="1" applyFont="1" applyFill="1" applyAlignment="1">
      <alignment horizontal="right" vertical="top" indent="1"/>
    </xf>
    <xf numFmtId="0" fontId="23" fillId="4" borderId="0" xfId="0" applyFont="1" applyFill="1" applyAlignment="1">
      <alignment horizontal="left"/>
    </xf>
    <xf numFmtId="0" fontId="18" fillId="4" borderId="0" xfId="0" applyFont="1" applyFill="1" applyAlignment="1">
      <alignment horizontal="left" vertical="center"/>
    </xf>
    <xf numFmtId="0" fontId="12" fillId="4" borderId="0" xfId="0" applyFont="1" applyFill="1" applyAlignment="1">
      <alignment horizontal="left"/>
    </xf>
    <xf numFmtId="0" fontId="23" fillId="4" borderId="0" xfId="0" applyFont="1" applyFill="1" applyAlignment="1">
      <alignment horizontal="left" vertical="top"/>
    </xf>
    <xf numFmtId="49" fontId="7" fillId="4" borderId="0" xfId="0" applyNumberFormat="1" applyFont="1" applyFill="1" applyAlignment="1">
      <alignment horizontal="right" vertical="top"/>
    </xf>
    <xf numFmtId="49" fontId="23" fillId="4" borderId="0" xfId="0" applyNumberFormat="1" applyFont="1" applyFill="1" applyAlignment="1">
      <alignment horizontal="right"/>
    </xf>
    <xf numFmtId="0" fontId="51" fillId="16" borderId="22" xfId="0" applyFont="1" applyFill="1" applyBorder="1" applyAlignment="1">
      <alignment horizontal="center" vertical="center" wrapText="1"/>
    </xf>
    <xf numFmtId="0" fontId="64" fillId="0" borderId="54" xfId="0" applyFont="1" applyBorder="1" applyAlignment="1">
      <alignment horizontal="center" vertical="center" wrapText="1"/>
    </xf>
    <xf numFmtId="0" fontId="0" fillId="4" borderId="16" xfId="0" applyFill="1" applyBorder="1"/>
    <xf numFmtId="0" fontId="0" fillId="4" borderId="17" xfId="0" applyFill="1" applyBorder="1"/>
    <xf numFmtId="3" fontId="9" fillId="4" borderId="17" xfId="0" applyNumberFormat="1" applyFont="1" applyFill="1" applyBorder="1" applyAlignment="1">
      <alignment horizontal="center"/>
    </xf>
    <xf numFmtId="9" fontId="11" fillId="4" borderId="17" xfId="0" applyNumberFormat="1" applyFont="1" applyFill="1" applyBorder="1" applyAlignment="1">
      <alignment horizontal="center"/>
    </xf>
    <xf numFmtId="0" fontId="11" fillId="4" borderId="17" xfId="0" applyFont="1" applyFill="1" applyBorder="1" applyAlignment="1">
      <alignment horizontal="center"/>
    </xf>
    <xf numFmtId="0" fontId="7" fillId="4" borderId="17" xfId="0" applyFont="1" applyFill="1" applyBorder="1" applyAlignment="1">
      <alignment horizontal="center"/>
    </xf>
    <xf numFmtId="0" fontId="9" fillId="4" borderId="18" xfId="0" applyFont="1" applyFill="1" applyBorder="1" applyAlignment="1">
      <alignment horizontal="center"/>
    </xf>
    <xf numFmtId="0" fontId="65" fillId="4" borderId="0" xfId="0" applyFont="1" applyFill="1"/>
    <xf numFmtId="0" fontId="11" fillId="4" borderId="0" xfId="0" applyFont="1" applyFill="1" applyAlignment="1">
      <alignment horizontal="center"/>
    </xf>
    <xf numFmtId="0" fontId="7" fillId="4" borderId="0" xfId="0" applyFont="1" applyFill="1" applyAlignment="1">
      <alignment horizontal="center"/>
    </xf>
    <xf numFmtId="165" fontId="7" fillId="12" borderId="26" xfId="0" applyNumberFormat="1" applyFont="1" applyFill="1" applyBorder="1" applyAlignment="1" applyProtection="1">
      <alignment horizontal="center"/>
      <protection locked="0"/>
    </xf>
    <xf numFmtId="165" fontId="7" fillId="14" borderId="26" xfId="0" applyNumberFormat="1" applyFont="1" applyFill="1" applyBorder="1" applyAlignment="1" applyProtection="1">
      <alignment horizontal="center"/>
      <protection locked="0"/>
    </xf>
    <xf numFmtId="165" fontId="7" fillId="14" borderId="27" xfId="0" applyNumberFormat="1" applyFont="1" applyFill="1" applyBorder="1" applyAlignment="1" applyProtection="1">
      <alignment horizontal="center"/>
      <protection locked="0"/>
    </xf>
    <xf numFmtId="49" fontId="11" fillId="4" borderId="0" xfId="0" applyNumberFormat="1" applyFont="1" applyFill="1" applyAlignment="1">
      <alignment horizontal="right" vertical="top"/>
    </xf>
    <xf numFmtId="0" fontId="21" fillId="4" borderId="0" xfId="0" applyFont="1" applyFill="1" applyAlignment="1">
      <alignment horizontal="left" vertical="top" wrapText="1"/>
    </xf>
    <xf numFmtId="0" fontId="12" fillId="4" borderId="0" xfId="0" applyFont="1" applyFill="1" applyAlignment="1">
      <alignment horizontal="left" vertical="top" wrapText="1"/>
    </xf>
    <xf numFmtId="49" fontId="7" fillId="4" borderId="0" xfId="0" applyNumberFormat="1" applyFont="1" applyFill="1" applyAlignment="1">
      <alignment horizontal="right" vertical="top" wrapText="1"/>
    </xf>
    <xf numFmtId="0" fontId="9" fillId="4" borderId="0" xfId="0" applyFont="1" applyFill="1" applyAlignment="1">
      <alignment horizontal="left" vertical="top" wrapText="1" indent="1"/>
    </xf>
    <xf numFmtId="0" fontId="8" fillId="4" borderId="0" xfId="0" applyFont="1" applyFill="1" applyAlignment="1">
      <alignment horizontal="left" vertical="top" wrapText="1"/>
    </xf>
    <xf numFmtId="0" fontId="8" fillId="4" borderId="0" xfId="0" applyFont="1" applyFill="1" applyAlignment="1">
      <alignment vertical="top" wrapText="1"/>
    </xf>
    <xf numFmtId="0" fontId="8" fillId="4" borderId="0" xfId="0" applyFont="1" applyFill="1" applyAlignment="1">
      <alignment vertical="center" wrapText="1"/>
    </xf>
    <xf numFmtId="0" fontId="51" fillId="0" borderId="0" xfId="0" applyFont="1" applyAlignment="1">
      <alignment vertical="center" wrapText="1"/>
    </xf>
    <xf numFmtId="0" fontId="51" fillId="18" borderId="41" xfId="0" applyFont="1" applyFill="1" applyBorder="1" applyAlignment="1">
      <alignment horizontal="center" vertical="center" wrapText="1"/>
    </xf>
    <xf numFmtId="0" fontId="48" fillId="9" borderId="34" xfId="0" applyFont="1" applyFill="1" applyBorder="1" applyAlignment="1">
      <alignment horizontal="center" vertical="center" wrapText="1"/>
    </xf>
    <xf numFmtId="166" fontId="22" fillId="5" borderId="35" xfId="0" applyNumberFormat="1" applyFont="1" applyFill="1" applyBorder="1" applyAlignment="1">
      <alignment horizontal="center"/>
    </xf>
    <xf numFmtId="0" fontId="7" fillId="4" borderId="0" xfId="0" applyFont="1" applyFill="1" applyAlignment="1">
      <alignment vertical="center"/>
    </xf>
    <xf numFmtId="0" fontId="9" fillId="4" borderId="0" xfId="0" applyFont="1" applyFill="1" applyAlignment="1">
      <alignment horizontal="left" vertical="center"/>
    </xf>
    <xf numFmtId="0" fontId="51" fillId="16" borderId="56" xfId="0" applyFont="1" applyFill="1" applyBorder="1" applyAlignment="1">
      <alignment horizontal="center" vertical="center" wrapText="1"/>
    </xf>
    <xf numFmtId="3" fontId="9" fillId="0" borderId="0" xfId="0" applyNumberFormat="1" applyFont="1" applyAlignment="1">
      <alignment horizontal="center" wrapText="1"/>
    </xf>
    <xf numFmtId="3" fontId="9" fillId="0" borderId="40" xfId="0" applyNumberFormat="1" applyFont="1" applyBorder="1" applyAlignment="1">
      <alignment horizontal="center" wrapText="1"/>
    </xf>
    <xf numFmtId="165" fontId="7" fillId="12" borderId="29" xfId="0" applyNumberFormat="1" applyFont="1" applyFill="1" applyBorder="1" applyAlignment="1" applyProtection="1">
      <alignment horizontal="center"/>
      <protection locked="0"/>
    </xf>
    <xf numFmtId="165" fontId="7" fillId="14" borderId="29" xfId="0" applyNumberFormat="1" applyFont="1" applyFill="1" applyBorder="1" applyAlignment="1" applyProtection="1">
      <alignment horizontal="center"/>
      <protection locked="0"/>
    </xf>
    <xf numFmtId="165" fontId="7" fillId="14" borderId="30" xfId="0" applyNumberFormat="1" applyFont="1" applyFill="1" applyBorder="1" applyAlignment="1" applyProtection="1">
      <alignment horizontal="center"/>
      <protection locked="0"/>
    </xf>
    <xf numFmtId="0" fontId="59" fillId="4" borderId="44" xfId="1" applyFont="1" applyFill="1" applyBorder="1" applyAlignment="1">
      <alignment vertical="center" wrapText="1"/>
    </xf>
    <xf numFmtId="3" fontId="26" fillId="13" borderId="42" xfId="0" applyNumberFormat="1" applyFont="1" applyFill="1" applyBorder="1" applyAlignment="1" applyProtection="1">
      <alignment horizontal="center"/>
      <protection locked="0"/>
    </xf>
    <xf numFmtId="167" fontId="16" fillId="13" borderId="2" xfId="0" applyNumberFormat="1" applyFont="1" applyFill="1" applyBorder="1" applyAlignment="1" applyProtection="1">
      <alignment horizontal="center" vertical="center"/>
      <protection locked="0" hidden="1"/>
    </xf>
    <xf numFmtId="168" fontId="17" fillId="13" borderId="3" xfId="0" applyNumberFormat="1" applyFont="1" applyFill="1" applyBorder="1" applyAlignment="1" applyProtection="1">
      <alignment horizontal="center"/>
      <protection locked="0" hidden="1"/>
    </xf>
    <xf numFmtId="167" fontId="16" fillId="15" borderId="2" xfId="0" applyNumberFormat="1" applyFont="1" applyFill="1" applyBorder="1" applyAlignment="1" applyProtection="1">
      <alignment horizontal="center" vertical="center"/>
      <protection locked="0" hidden="1"/>
    </xf>
    <xf numFmtId="168" fontId="17" fillId="15" borderId="3" xfId="0" applyNumberFormat="1" applyFont="1" applyFill="1" applyBorder="1" applyAlignment="1" applyProtection="1">
      <alignment horizontal="center"/>
      <protection locked="0" hidden="1"/>
    </xf>
    <xf numFmtId="167" fontId="16" fillId="15" borderId="14" xfId="0" applyNumberFormat="1" applyFont="1" applyFill="1" applyBorder="1" applyAlignment="1" applyProtection="1">
      <alignment horizontal="center" vertical="center"/>
      <protection locked="0" hidden="1"/>
    </xf>
    <xf numFmtId="168" fontId="17" fillId="15" borderId="15" xfId="0" applyNumberFormat="1" applyFont="1" applyFill="1" applyBorder="1" applyAlignment="1" applyProtection="1">
      <alignment horizontal="center"/>
      <protection locked="0" hidden="1"/>
    </xf>
    <xf numFmtId="167" fontId="16" fillId="13" borderId="0" xfId="0" applyNumberFormat="1" applyFont="1" applyFill="1" applyAlignment="1" applyProtection="1">
      <alignment horizontal="center" vertical="center"/>
      <protection locked="0" hidden="1"/>
    </xf>
    <xf numFmtId="168" fontId="17" fillId="13" borderId="5" xfId="0" applyNumberFormat="1" applyFont="1" applyFill="1" applyBorder="1" applyAlignment="1" applyProtection="1">
      <alignment horizontal="center"/>
      <protection locked="0" hidden="1"/>
    </xf>
    <xf numFmtId="167" fontId="16" fillId="15" borderId="0" xfId="0" applyNumberFormat="1" applyFont="1" applyFill="1" applyAlignment="1" applyProtection="1">
      <alignment horizontal="center" vertical="center"/>
      <protection locked="0" hidden="1"/>
    </xf>
    <xf numFmtId="168" fontId="17" fillId="15" borderId="5" xfId="0" applyNumberFormat="1" applyFont="1" applyFill="1" applyBorder="1" applyAlignment="1" applyProtection="1">
      <alignment horizontal="center"/>
      <protection locked="0" hidden="1"/>
    </xf>
    <xf numFmtId="167" fontId="16" fillId="15" borderId="38" xfId="0" applyNumberFormat="1" applyFont="1" applyFill="1" applyBorder="1" applyAlignment="1" applyProtection="1">
      <alignment horizontal="center" vertical="center"/>
      <protection locked="0" hidden="1"/>
    </xf>
    <xf numFmtId="168" fontId="17" fillId="15" borderId="39" xfId="0" applyNumberFormat="1" applyFont="1" applyFill="1" applyBorder="1" applyAlignment="1" applyProtection="1">
      <alignment horizontal="center"/>
      <protection locked="0" hidden="1"/>
    </xf>
    <xf numFmtId="167" fontId="16" fillId="13" borderId="1" xfId="0" applyNumberFormat="1" applyFont="1" applyFill="1" applyBorder="1" applyAlignment="1" applyProtection="1">
      <alignment horizontal="center" vertical="center"/>
      <protection locked="0" hidden="1"/>
    </xf>
    <xf numFmtId="168" fontId="17" fillId="13" borderId="31" xfId="0" applyNumberFormat="1" applyFont="1" applyFill="1" applyBorder="1" applyAlignment="1" applyProtection="1">
      <alignment horizontal="center"/>
      <protection locked="0" hidden="1"/>
    </xf>
    <xf numFmtId="167" fontId="16" fillId="15" borderId="13" xfId="0" applyNumberFormat="1" applyFont="1" applyFill="1" applyBorder="1" applyAlignment="1" applyProtection="1">
      <alignment horizontal="center" vertical="center"/>
      <protection locked="0" hidden="1"/>
    </xf>
    <xf numFmtId="168" fontId="17" fillId="15" borderId="20" xfId="0" applyNumberFormat="1" applyFont="1" applyFill="1" applyBorder="1" applyAlignment="1" applyProtection="1">
      <alignment horizontal="center"/>
      <protection locked="0" hidden="1"/>
    </xf>
    <xf numFmtId="0" fontId="0" fillId="3" borderId="0" xfId="0" applyFill="1" applyProtection="1">
      <protection locked="0"/>
    </xf>
    <xf numFmtId="0" fontId="28" fillId="3" borderId="0" xfId="1" applyFill="1" applyProtection="1">
      <protection locked="0"/>
    </xf>
    <xf numFmtId="0" fontId="38" fillId="4" borderId="0" xfId="0" applyFont="1" applyFill="1" applyAlignment="1">
      <alignment horizontal="left" vertical="center"/>
    </xf>
    <xf numFmtId="0" fontId="31" fillId="4" borderId="0" xfId="0" applyFont="1" applyFill="1" applyAlignment="1">
      <alignment horizontal="left" vertical="top" wrapText="1"/>
    </xf>
    <xf numFmtId="0" fontId="54" fillId="4" borderId="0" xfId="0" applyFont="1" applyFill="1" applyAlignment="1">
      <alignment horizontal="left" vertical="top"/>
    </xf>
    <xf numFmtId="0" fontId="58" fillId="3" borderId="0" xfId="0" applyFont="1" applyFill="1" applyAlignment="1">
      <alignment horizontal="left" vertical="top" wrapText="1"/>
    </xf>
    <xf numFmtId="0" fontId="66" fillId="4" borderId="0" xfId="0" applyFont="1" applyFill="1" applyAlignment="1">
      <alignment horizontal="left" vertical="center" wrapText="1" indent="3"/>
    </xf>
    <xf numFmtId="0" fontId="54" fillId="4" borderId="0" xfId="0" applyFont="1" applyFill="1" applyAlignment="1">
      <alignment horizontal="left" vertical="center" wrapText="1" indent="3"/>
    </xf>
    <xf numFmtId="0" fontId="31" fillId="4" borderId="0" xfId="0" applyFont="1" applyFill="1" applyAlignment="1">
      <alignment horizontal="left" vertical="center" wrapText="1"/>
    </xf>
    <xf numFmtId="0" fontId="54" fillId="4" borderId="0" xfId="0" applyFont="1" applyFill="1" applyAlignment="1">
      <alignment horizontal="left" vertical="top" wrapText="1"/>
    </xf>
    <xf numFmtId="0" fontId="31" fillId="4" borderId="0" xfId="0" applyFont="1" applyFill="1" applyAlignment="1">
      <alignment horizontal="left" vertical="top"/>
    </xf>
    <xf numFmtId="0" fontId="31" fillId="4" borderId="0" xfId="0" applyFont="1" applyFill="1" applyAlignment="1">
      <alignment horizontal="left" vertical="center" wrapText="1" indent="3"/>
    </xf>
    <xf numFmtId="0" fontId="33" fillId="2" borderId="0" xfId="0" applyFont="1" applyFill="1" applyAlignment="1">
      <alignment horizontal="center" vertical="top"/>
    </xf>
    <xf numFmtId="0" fontId="33" fillId="2" borderId="0" xfId="0" applyFont="1" applyFill="1" applyAlignment="1">
      <alignment horizontal="left" vertical="top"/>
    </xf>
    <xf numFmtId="0" fontId="34" fillId="2" borderId="0" xfId="0" applyFont="1" applyFill="1" applyAlignment="1">
      <alignment horizontal="left" vertical="top" wrapText="1"/>
    </xf>
    <xf numFmtId="0" fontId="35" fillId="2" borderId="0" xfId="0" applyFont="1" applyFill="1" applyAlignment="1">
      <alignment horizontal="left" vertical="top" wrapText="1"/>
    </xf>
    <xf numFmtId="0" fontId="34" fillId="2" borderId="0" xfId="0" applyFont="1" applyFill="1" applyAlignment="1">
      <alignment horizontal="left" vertical="top"/>
    </xf>
    <xf numFmtId="0" fontId="35" fillId="2" borderId="0" xfId="0" applyFont="1" applyFill="1" applyAlignment="1">
      <alignment horizontal="left" vertical="top"/>
    </xf>
    <xf numFmtId="0" fontId="36" fillId="2" borderId="0" xfId="0" applyFont="1" applyFill="1" applyAlignment="1">
      <alignment horizontal="left" vertical="top"/>
    </xf>
    <xf numFmtId="0" fontId="11" fillId="4" borderId="0" xfId="0" applyFont="1" applyFill="1" applyAlignment="1">
      <alignment horizontal="left" vertical="top"/>
    </xf>
    <xf numFmtId="0" fontId="54" fillId="4" borderId="0" xfId="0" applyFont="1" applyFill="1" applyAlignment="1">
      <alignment horizontal="left" vertical="center" wrapText="1"/>
    </xf>
    <xf numFmtId="0" fontId="37" fillId="4" borderId="0" xfId="2" applyFill="1" applyAlignment="1" applyProtection="1">
      <alignment horizontal="left" vertical="top"/>
    </xf>
    <xf numFmtId="0" fontId="43" fillId="2" borderId="0" xfId="3" applyFont="1" applyFill="1" applyAlignment="1">
      <alignment horizontal="center" vertical="center"/>
    </xf>
    <xf numFmtId="0" fontId="44" fillId="2" borderId="0" xfId="3" applyFont="1" applyFill="1" applyAlignment="1">
      <alignment horizontal="left" vertical="center"/>
    </xf>
    <xf numFmtId="0" fontId="55" fillId="4" borderId="0" xfId="0" applyFont="1" applyFill="1" applyAlignment="1">
      <alignment horizontal="left" vertical="center"/>
    </xf>
    <xf numFmtId="0" fontId="11" fillId="4" borderId="0" xfId="3" applyFont="1" applyFill="1" applyAlignment="1">
      <alignment horizontal="left" vertical="center" wrapText="1"/>
    </xf>
    <xf numFmtId="0" fontId="50" fillId="4" borderId="0" xfId="0" applyFont="1" applyFill="1" applyAlignment="1">
      <alignment horizontal="center" vertical="center"/>
    </xf>
    <xf numFmtId="0" fontId="53" fillId="4" borderId="13" xfId="0" applyFont="1" applyFill="1" applyBorder="1" applyAlignment="1">
      <alignment horizontal="left" vertical="center"/>
    </xf>
    <xf numFmtId="0" fontId="25" fillId="4" borderId="0" xfId="0" applyFont="1" applyFill="1" applyAlignment="1">
      <alignment horizontal="left"/>
    </xf>
    <xf numFmtId="0" fontId="23" fillId="4" borderId="0" xfId="0" applyFont="1" applyFill="1" applyAlignment="1">
      <alignment horizontal="left" vertical="center"/>
    </xf>
    <xf numFmtId="0" fontId="0" fillId="4" borderId="0" xfId="0" applyFill="1" applyAlignment="1">
      <alignment horizontal="left" vertical="center"/>
    </xf>
    <xf numFmtId="0" fontId="58" fillId="4" borderId="0" xfId="0" applyFont="1" applyFill="1" applyAlignment="1">
      <alignment horizontal="left" vertical="top" wrapText="1"/>
    </xf>
    <xf numFmtId="0" fontId="14" fillId="4" borderId="0" xfId="0" applyFont="1" applyFill="1" applyAlignment="1">
      <alignment horizontal="left" vertical="center" wrapText="1" indent="2"/>
    </xf>
    <xf numFmtId="0" fontId="9" fillId="3" borderId="0" xfId="0" applyFont="1" applyFill="1" applyAlignment="1">
      <alignment horizontal="center" vertical="center" wrapText="1"/>
    </xf>
    <xf numFmtId="0" fontId="3" fillId="3" borderId="0" xfId="0" applyFont="1" applyFill="1" applyAlignment="1">
      <alignment horizontal="center" vertical="center"/>
    </xf>
    <xf numFmtId="0" fontId="3" fillId="3" borderId="0" xfId="0" applyFont="1" applyFill="1" applyAlignment="1">
      <alignment horizontal="center" vertical="center" wrapText="1"/>
    </xf>
    <xf numFmtId="0" fontId="11" fillId="4" borderId="0" xfId="3" applyFont="1" applyFill="1" applyAlignment="1">
      <alignment horizontal="left" vertical="center"/>
    </xf>
    <xf numFmtId="0" fontId="44" fillId="4" borderId="0" xfId="3" applyFont="1" applyFill="1" applyAlignment="1">
      <alignment horizontal="left" vertical="center"/>
    </xf>
    <xf numFmtId="0" fontId="8" fillId="4" borderId="0" xfId="0" applyFont="1" applyFill="1" applyAlignment="1">
      <alignment horizontal="left"/>
    </xf>
    <xf numFmtId="0" fontId="28" fillId="4" borderId="0" xfId="1" applyFill="1" applyAlignment="1">
      <alignment horizontal="center"/>
    </xf>
    <xf numFmtId="0" fontId="44" fillId="2" borderId="0" xfId="3" applyFont="1" applyFill="1" applyAlignment="1">
      <alignment vertical="center"/>
    </xf>
    <xf numFmtId="0" fontId="0" fillId="4" borderId="0" xfId="0" applyFill="1" applyAlignment="1">
      <alignment horizontal="center"/>
    </xf>
    <xf numFmtId="0" fontId="6" fillId="4" borderId="0" xfId="0" applyFont="1" applyFill="1" applyAlignment="1">
      <alignment horizontal="left"/>
    </xf>
    <xf numFmtId="0" fontId="10" fillId="4" borderId="0" xfId="0" applyFont="1" applyFill="1" applyAlignment="1">
      <alignment horizontal="left" vertical="center"/>
    </xf>
    <xf numFmtId="0" fontId="19" fillId="4" borderId="0" xfId="0" applyFont="1" applyFill="1" applyAlignment="1">
      <alignment horizontal="left" vertical="center"/>
    </xf>
    <xf numFmtId="0" fontId="53" fillId="4" borderId="0" xfId="0" applyFont="1" applyFill="1" applyAlignment="1">
      <alignment horizontal="left" vertical="center"/>
    </xf>
    <xf numFmtId="0" fontId="68" fillId="5" borderId="0" xfId="0" applyFont="1" applyFill="1" applyAlignment="1">
      <alignment horizontal="left"/>
    </xf>
    <xf numFmtId="0" fontId="20" fillId="5" borderId="0" xfId="0" applyFont="1" applyFill="1" applyAlignment="1">
      <alignment horizontal="left"/>
    </xf>
    <xf numFmtId="0" fontId="69" fillId="4" borderId="0" xfId="0" applyFont="1" applyFill="1" applyAlignment="1">
      <alignment horizontal="left"/>
    </xf>
    <xf numFmtId="0" fontId="70" fillId="4" borderId="0" xfId="0" applyFont="1" applyFill="1" applyAlignment="1">
      <alignment horizontal="left" indent="1"/>
    </xf>
    <xf numFmtId="0" fontId="23" fillId="4" borderId="0" xfId="0" applyFont="1" applyFill="1" applyAlignment="1">
      <alignment horizontal="left"/>
    </xf>
    <xf numFmtId="0" fontId="0" fillId="4" borderId="0" xfId="0" applyFill="1" applyAlignment="1">
      <alignment horizontal="left"/>
    </xf>
    <xf numFmtId="0" fontId="16" fillId="5" borderId="0" xfId="0" applyFont="1" applyFill="1" applyAlignment="1">
      <alignment horizontal="left" vertical="top" wrapText="1"/>
    </xf>
    <xf numFmtId="0" fontId="9" fillId="4" borderId="0" xfId="0" applyFont="1" applyFill="1" applyAlignment="1">
      <alignment horizontal="center" vertical="center"/>
    </xf>
    <xf numFmtId="0" fontId="14" fillId="4" borderId="49" xfId="0" applyFont="1" applyFill="1" applyBorder="1" applyAlignment="1">
      <alignment horizontal="left" vertical="center" wrapText="1" indent="2"/>
    </xf>
    <xf numFmtId="0" fontId="23" fillId="4" borderId="0" xfId="0" applyFont="1" applyFill="1" applyAlignment="1">
      <alignment horizontal="left" vertical="top" wrapText="1"/>
    </xf>
    <xf numFmtId="0" fontId="0" fillId="4" borderId="0" xfId="0" applyFill="1" applyAlignment="1">
      <alignment horizontal="left" vertical="top"/>
    </xf>
    <xf numFmtId="0" fontId="69" fillId="4" borderId="0" xfId="0" applyFont="1" applyFill="1" applyAlignment="1">
      <alignment horizontal="left" wrapText="1"/>
    </xf>
    <xf numFmtId="0" fontId="58" fillId="4" borderId="0" xfId="0" applyFont="1" applyFill="1" applyAlignment="1">
      <alignment horizontal="left" vertical="top" wrapText="1" indent="1"/>
    </xf>
    <xf numFmtId="0" fontId="21" fillId="4" borderId="0" xfId="0" applyFont="1" applyFill="1" applyAlignment="1">
      <alignment horizontal="left" wrapText="1"/>
    </xf>
    <xf numFmtId="0" fontId="68" fillId="5" borderId="0" xfId="0" applyFont="1" applyFill="1" applyAlignment="1">
      <alignment horizontal="left" wrapText="1"/>
    </xf>
    <xf numFmtId="0" fontId="23" fillId="4" borderId="0" xfId="0" applyFont="1" applyFill="1" applyAlignment="1">
      <alignment horizontal="left" vertical="top"/>
    </xf>
    <xf numFmtId="0" fontId="9" fillId="4" borderId="0" xfId="0" applyFont="1" applyFill="1" applyAlignment="1">
      <alignment horizontal="left" vertical="top" wrapText="1" indent="1"/>
    </xf>
    <xf numFmtId="0" fontId="0" fillId="4" borderId="46" xfId="0" applyFill="1" applyBorder="1" applyAlignment="1">
      <alignment horizontal="center" vertical="center"/>
    </xf>
    <xf numFmtId="0" fontId="0" fillId="4" borderId="47" xfId="0" applyFill="1" applyBorder="1" applyAlignment="1">
      <alignment horizontal="center" vertical="center"/>
    </xf>
    <xf numFmtId="0" fontId="0" fillId="4" borderId="48" xfId="0" applyFill="1" applyBorder="1" applyAlignment="1">
      <alignment horizontal="center" vertical="center"/>
    </xf>
    <xf numFmtId="0" fontId="0" fillId="4" borderId="0" xfId="0" applyFill="1" applyAlignment="1">
      <alignment horizontal="center" vertical="center"/>
    </xf>
    <xf numFmtId="0" fontId="0" fillId="4" borderId="50" xfId="0" applyFill="1" applyBorder="1" applyAlignment="1">
      <alignment horizontal="center" vertical="center"/>
    </xf>
    <xf numFmtId="0" fontId="0" fillId="4" borderId="40" xfId="0" applyFill="1" applyBorder="1" applyAlignment="1">
      <alignment horizontal="center" vertical="center"/>
    </xf>
    <xf numFmtId="0" fontId="0" fillId="4" borderId="52" xfId="0" applyFill="1" applyBorder="1" applyAlignment="1">
      <alignment horizontal="center" vertical="center"/>
    </xf>
    <xf numFmtId="0" fontId="7" fillId="4" borderId="0" xfId="0" applyFont="1" applyFill="1" applyAlignment="1">
      <alignment horizontal="center" vertical="center"/>
    </xf>
    <xf numFmtId="0" fontId="9" fillId="4" borderId="0" xfId="0" applyFont="1" applyFill="1" applyAlignment="1">
      <alignment horizontal="left" vertical="top" wrapText="1"/>
    </xf>
    <xf numFmtId="0" fontId="12" fillId="4" borderId="0" xfId="0" applyFont="1" applyFill="1" applyAlignment="1">
      <alignment horizontal="left" vertical="top" wrapText="1"/>
    </xf>
    <xf numFmtId="0" fontId="69" fillId="4" borderId="0" xfId="0" applyFont="1" applyFill="1" applyAlignment="1">
      <alignment horizontal="left" vertical="top" wrapText="1"/>
    </xf>
    <xf numFmtId="0" fontId="21" fillId="4" borderId="0" xfId="0" applyFont="1" applyFill="1" applyAlignment="1">
      <alignment horizontal="left" vertical="top" wrapText="1"/>
    </xf>
    <xf numFmtId="0" fontId="68" fillId="5" borderId="0" xfId="0" applyFont="1" applyFill="1" applyAlignment="1">
      <alignment horizontal="left" vertical="top" wrapText="1"/>
    </xf>
    <xf numFmtId="0" fontId="0" fillId="4" borderId="0" xfId="0" applyFill="1" applyAlignment="1">
      <alignment horizontal="left" vertical="top" wrapText="1"/>
    </xf>
    <xf numFmtId="0" fontId="9" fillId="4" borderId="0" xfId="0" quotePrefix="1" applyFont="1" applyFill="1" applyAlignment="1">
      <alignment horizontal="left" vertical="top" wrapText="1" indent="1"/>
    </xf>
    <xf numFmtId="0" fontId="10" fillId="4" borderId="0" xfId="0" applyFont="1" applyFill="1" applyAlignment="1">
      <alignment horizontal="left" vertical="center" wrapText="1"/>
    </xf>
    <xf numFmtId="0" fontId="18" fillId="4" borderId="0" xfId="0" applyFont="1" applyFill="1" applyAlignment="1">
      <alignment horizontal="left" vertical="center"/>
    </xf>
  </cellXfs>
  <cellStyles count="4">
    <cellStyle name="Hyperlink" xfId="2" builtinId="8"/>
    <cellStyle name="Normal" xfId="0" builtinId="0"/>
    <cellStyle name="Normal 2" xfId="1" xr:uid="{E0AC188C-BE2E-7A48-A99A-717800266DE4}"/>
    <cellStyle name="Normal 3" xfId="3" xr:uid="{CC280FF0-B5FD-443A-B212-885F562E9472}"/>
  </cellStyles>
  <dxfs count="154">
    <dxf>
      <font>
        <color theme="0"/>
      </font>
      <fill>
        <patternFill patternType="solid">
          <fgColor indexed="64"/>
          <bgColor theme="0"/>
        </patternFill>
      </fill>
      <border>
        <right/>
        <top/>
        <bottom/>
      </border>
    </dxf>
    <dxf>
      <font>
        <color rgb="FFC00000"/>
      </font>
      <fill>
        <patternFill>
          <bgColor theme="6" tint="0.79998168889431442"/>
        </patternFill>
      </fill>
    </dxf>
    <dxf>
      <font>
        <color rgb="FFC00000"/>
      </font>
    </dxf>
    <dxf>
      <fill>
        <patternFill patternType="solid">
          <fgColor rgb="FFFFF2CC"/>
          <bgColor rgb="FFFFF2CC"/>
        </patternFill>
      </fill>
    </dxf>
    <dxf>
      <font>
        <b/>
        <color rgb="FFFF0000"/>
      </font>
      <fill>
        <patternFill patternType="solid">
          <fgColor rgb="FFFFF2CC"/>
          <bgColor rgb="FFFFF2CC"/>
        </patternFill>
      </fill>
    </dxf>
    <dxf>
      <font>
        <b val="0"/>
        <i val="0"/>
      </font>
      <fill>
        <patternFill>
          <bgColor theme="5" tint="0.59996337778862885"/>
        </patternFill>
      </fill>
    </dxf>
    <dxf>
      <font>
        <color rgb="FFFF0000"/>
      </font>
      <fill>
        <patternFill>
          <bgColor theme="6" tint="0.79998168889431442"/>
        </patternFill>
      </fill>
    </dxf>
    <dxf>
      <font>
        <color theme="0"/>
      </font>
      <fill>
        <patternFill patternType="solid">
          <fgColor indexed="64"/>
          <bgColor theme="0"/>
        </patternFill>
      </fill>
      <border>
        <right/>
        <top/>
        <bottom/>
      </border>
    </dxf>
    <dxf>
      <font>
        <color rgb="FFC00000"/>
      </font>
      <fill>
        <patternFill>
          <bgColor theme="6" tint="0.79998168889431442"/>
        </patternFill>
      </fill>
    </dxf>
    <dxf>
      <font>
        <color rgb="FFC00000"/>
      </font>
    </dxf>
    <dxf>
      <fill>
        <patternFill patternType="solid">
          <fgColor rgb="FFFFF2CC"/>
          <bgColor rgb="FFFFF2CC"/>
        </patternFill>
      </fill>
    </dxf>
    <dxf>
      <font>
        <b/>
        <color rgb="FFFF0000"/>
      </font>
      <fill>
        <patternFill patternType="solid">
          <fgColor rgb="FFFFF2CC"/>
          <bgColor rgb="FFFFF2CC"/>
        </patternFill>
      </fill>
    </dxf>
    <dxf>
      <font>
        <b val="0"/>
        <i val="0"/>
      </font>
      <fill>
        <patternFill>
          <bgColor theme="5" tint="0.59996337778862885"/>
        </patternFill>
      </fill>
    </dxf>
    <dxf>
      <font>
        <color theme="0"/>
      </font>
      <fill>
        <patternFill patternType="solid">
          <fgColor indexed="64"/>
          <bgColor theme="0"/>
        </patternFill>
      </fill>
      <border>
        <right style="thin">
          <color theme="0"/>
        </right>
        <top style="thin">
          <color theme="0"/>
        </top>
        <bottom style="thin">
          <color theme="0"/>
        </bottom>
      </border>
    </dxf>
    <dxf>
      <font>
        <color rgb="FFC00000"/>
      </font>
      <fill>
        <patternFill>
          <bgColor theme="6" tint="0.79998168889431442"/>
        </patternFill>
      </fill>
    </dxf>
    <dxf>
      <fill>
        <patternFill patternType="solid">
          <fgColor rgb="FFFFF2CC"/>
          <bgColor rgb="FFFFF2CC"/>
        </patternFill>
      </fill>
    </dxf>
    <dxf>
      <font>
        <color rgb="FFC00000"/>
      </font>
    </dxf>
    <dxf>
      <font>
        <b/>
        <color rgb="FFFF0000"/>
      </font>
      <fill>
        <patternFill patternType="solid">
          <fgColor rgb="FFFFF2CC"/>
          <bgColor rgb="FFFFF2CC"/>
        </patternFill>
      </fill>
    </dxf>
    <dxf>
      <font>
        <color theme="0"/>
      </font>
      <fill>
        <patternFill patternType="solid">
          <fgColor indexed="64"/>
          <bgColor theme="0"/>
        </patternFill>
      </fill>
      <border>
        <right style="thin">
          <color theme="0"/>
        </right>
        <top style="thin">
          <color theme="0"/>
        </top>
        <bottom style="thin">
          <color theme="0"/>
        </bottom>
      </border>
    </dxf>
    <dxf>
      <font>
        <color rgb="FFC00000"/>
      </font>
      <fill>
        <patternFill>
          <bgColor theme="6" tint="0.79998168889431442"/>
        </patternFill>
      </fill>
    </dxf>
    <dxf>
      <fill>
        <patternFill patternType="solid">
          <fgColor rgb="FFFFF2CC"/>
          <bgColor rgb="FFFFF2CC"/>
        </patternFill>
      </fill>
    </dxf>
    <dxf>
      <font>
        <color rgb="FFC00000"/>
      </font>
    </dxf>
    <dxf>
      <font>
        <b/>
        <color rgb="FFFF0000"/>
      </font>
      <fill>
        <patternFill patternType="solid">
          <fgColor rgb="FFFFF2CC"/>
          <bgColor rgb="FFFFF2CC"/>
        </patternFill>
      </fill>
    </dxf>
    <dxf>
      <font>
        <b val="0"/>
        <i val="0"/>
        <strike val="0"/>
        <condense val="0"/>
        <extend val="0"/>
        <outline val="0"/>
        <shadow val="0"/>
        <u val="none"/>
        <vertAlign val="baseline"/>
        <sz val="10"/>
        <color theme="1"/>
        <name val="Arial"/>
        <family val="2"/>
        <scheme val="minor"/>
      </font>
      <alignment horizontal="center" vertical="bottom" textRotation="0" wrapText="0" indent="0" justifyLastLine="0" shrinkToFit="0" readingOrder="0"/>
    </dxf>
    <dxf>
      <font>
        <color theme="1"/>
        <family val="2"/>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medium">
          <color theme="1" tint="0.34998626667073579"/>
        </left>
        <right style="medium">
          <color theme="1" tint="0.34998626667073579"/>
        </right>
        <top/>
        <bottom/>
        <vertical/>
        <horizontal/>
      </border>
      <protection locked="1" hidden="0"/>
    </dxf>
    <dxf>
      <font>
        <b val="0"/>
        <i val="0"/>
        <strike val="0"/>
        <condense val="0"/>
        <extend val="0"/>
        <outline val="0"/>
        <shadow val="0"/>
        <u val="none"/>
        <vertAlign val="baseline"/>
        <sz val="10"/>
        <color theme="1"/>
        <name val="Arial"/>
        <family val="2"/>
        <scheme val="minor"/>
      </font>
      <numFmt numFmtId="3" formatCode="#,##0"/>
      <alignment horizontal="center" vertical="bottom" textRotation="0" wrapText="0" indent="0" justifyLastLine="0" shrinkToFit="0" readingOrder="0"/>
    </dxf>
    <dxf>
      <numFmt numFmtId="3" formatCode="#,##0"/>
      <fill>
        <patternFill patternType="solid">
          <bgColor theme="0"/>
        </patternFill>
      </fill>
      <protection locked="1" hidden="0"/>
    </dxf>
    <dxf>
      <font>
        <b/>
        <i val="0"/>
        <strike val="0"/>
        <condense val="0"/>
        <extend val="0"/>
        <outline val="0"/>
        <shadow val="0"/>
        <u val="none"/>
        <vertAlign val="baseline"/>
        <sz val="10"/>
        <color theme="1"/>
        <name val="Arial"/>
        <family val="2"/>
        <scheme val="none"/>
      </font>
      <numFmt numFmtId="170" formatCode="#.0\ \µ\L"/>
      <alignment horizontal="center" vertical="bottom" textRotation="0" wrapText="0" indent="0" justifyLastLine="0" shrinkToFit="0" readingOrder="0"/>
    </dxf>
    <dxf>
      <font>
        <b/>
        <color theme="1"/>
        <family val="2"/>
      </font>
      <numFmt numFmtId="169" formatCode="#.0\ \µ\l"/>
      <fill>
        <patternFill patternType="solid">
          <fgColor indexed="64"/>
          <bgColor theme="7" tint="0.79998168889431442"/>
        </patternFill>
      </fill>
      <alignment horizontal="center" vertical="bottom" textRotation="0" wrapText="0" indent="0" justifyLastLine="0" shrinkToFit="0" readingOrder="0"/>
      <protection locked="1" hidden="0"/>
    </dxf>
    <dxf>
      <numFmt numFmtId="3" formatCode="#,##0"/>
      <fill>
        <patternFill patternType="none">
          <fgColor indexed="64"/>
          <bgColor auto="1"/>
        </patternFill>
      </fill>
      <protection locked="1" hidden="0"/>
    </dxf>
    <dxf>
      <font>
        <b val="0"/>
        <i val="0"/>
        <strike val="0"/>
        <condense val="0"/>
        <extend val="0"/>
        <outline val="0"/>
        <shadow val="0"/>
        <u val="none"/>
        <vertAlign val="baseline"/>
        <sz val="10"/>
        <color theme="1"/>
        <name val="Arial"/>
        <family val="2"/>
        <scheme val="none"/>
      </font>
      <numFmt numFmtId="13" formatCode="0%"/>
      <alignment horizontal="center" vertical="bottom" textRotation="0" wrapText="0" indent="0" justifyLastLine="0" shrinkToFit="0" readingOrder="0"/>
    </dxf>
    <dxf>
      <numFmt numFmtId="13" formatCode="0%"/>
      <fill>
        <patternFill patternType="solid">
          <bgColor theme="0"/>
        </patternFill>
      </fill>
      <protection locked="1" hidden="0"/>
    </dxf>
    <dxf>
      <font>
        <b val="0"/>
        <i val="0"/>
        <strike val="0"/>
        <condense val="0"/>
        <extend val="0"/>
        <outline val="0"/>
        <shadow val="0"/>
        <u val="none"/>
        <vertAlign val="baseline"/>
        <sz val="10"/>
        <color theme="1"/>
        <name val="Arial"/>
        <family val="2"/>
        <scheme val="minor"/>
      </font>
      <numFmt numFmtId="3" formatCode="#,##0"/>
      <alignment horizontal="center" vertical="bottom" textRotation="0" wrapText="0" indent="0" justifyLastLine="0" shrinkToFit="0" readingOrder="0"/>
    </dxf>
    <dxf>
      <numFmt numFmtId="3" formatCode="#,##0"/>
      <fill>
        <patternFill patternType="solid">
          <bgColor theme="0"/>
        </patternFill>
      </fill>
      <protection locked="1" hidden="0"/>
    </dxf>
    <dxf>
      <fill>
        <patternFill patternType="solid">
          <bgColor theme="0"/>
        </patternFill>
      </fill>
      <protection locked="1" hidden="0"/>
    </dxf>
    <dxf>
      <fill>
        <patternFill patternType="solid">
          <bgColor theme="0"/>
        </patternFill>
      </fill>
      <protection locked="1" hidden="0"/>
    </dxf>
    <dxf>
      <numFmt numFmtId="168" formatCode="#\ \µ\l"/>
      <fill>
        <patternFill patternType="solid">
          <bgColor theme="0"/>
        </patternFill>
      </fill>
      <border diagonalUp="0" diagonalDown="0">
        <left/>
        <right style="thin">
          <color theme="1" tint="0.34998626667073579"/>
        </right>
        <top/>
        <bottom/>
        <vertical/>
        <horizontal/>
      </border>
      <protection locked="0" hidden="1"/>
    </dxf>
    <dxf>
      <numFmt numFmtId="167" formatCode="#,###&quot; cells/µl&quot;"/>
      <fill>
        <patternFill patternType="solid">
          <bgColor theme="0"/>
        </patternFill>
      </fill>
      <border diagonalUp="0" diagonalDown="0">
        <left style="thin">
          <color indexed="64"/>
        </left>
        <right/>
        <top/>
        <bottom/>
      </border>
      <protection locked="0" hidden="1"/>
    </dxf>
    <dxf>
      <fill>
        <patternFill patternType="solid">
          <bgColor theme="0"/>
        </patternFill>
      </fill>
      <protection locked="1" hidden="0"/>
    </dxf>
    <dxf>
      <fill>
        <patternFill patternType="solid">
          <bgColor theme="0"/>
        </patternFill>
      </fill>
      <protection locked="0" hidden="1"/>
    </dxf>
    <dxf>
      <border>
        <bottom style="medium">
          <color theme="1" tint="0.34998626667073579"/>
        </bottom>
      </border>
    </dxf>
    <dxf>
      <fill>
        <patternFill patternType="solid">
          <bgColor rgb="FF153057"/>
        </patternFill>
      </fill>
      <protection locked="1" hidden="0"/>
    </dxf>
    <dxf>
      <font>
        <b/>
        <i val="0"/>
        <strike val="0"/>
        <condense val="0"/>
        <extend val="0"/>
        <outline val="0"/>
        <shadow val="0"/>
        <u val="none"/>
        <vertAlign val="baseline"/>
        <sz val="10"/>
        <color theme="1"/>
        <name val="Arial"/>
        <family val="2"/>
        <scheme val="minor"/>
      </font>
      <numFmt numFmtId="3" formatCode="#,##0"/>
      <fill>
        <patternFill patternType="solid">
          <bgColor theme="0"/>
        </patternFill>
      </fill>
      <alignment horizontal="center" vertical="bottom" textRotation="0" wrapText="0" indent="0" justifyLastLine="0" shrinkToFit="0" readingOrder="0"/>
      <border diagonalUp="0" diagonalDown="0">
        <left style="thin">
          <color theme="1" tint="0.34998626667073579"/>
        </left>
        <right style="thin">
          <color theme="1" tint="0.34998626667073579"/>
        </right>
        <top/>
        <bottom/>
        <vertical/>
        <horizontal/>
      </border>
      <protection locked="1" hidden="0"/>
    </dxf>
    <dxf>
      <fill>
        <patternFill patternType="solid">
          <bgColor theme="0"/>
        </patternFill>
      </fill>
      <protection locked="1" hidden="0"/>
    </dxf>
    <dxf>
      <font>
        <b/>
        <i val="0"/>
        <strike val="0"/>
        <condense val="0"/>
        <extend val="0"/>
        <outline val="0"/>
        <shadow val="0"/>
        <u val="none"/>
        <vertAlign val="baseline"/>
        <sz val="10"/>
        <color theme="1"/>
        <name val="Arial"/>
        <family val="2"/>
        <scheme val="minor"/>
      </font>
      <fill>
        <patternFill patternType="solid">
          <bgColor theme="0"/>
        </patternFill>
      </fill>
      <alignment horizontal="center" vertical="bottom" textRotation="0" wrapText="0" indent="0" justifyLastLine="0" shrinkToFit="0" readingOrder="0"/>
      <protection locked="1" hidden="0"/>
    </dxf>
    <dxf>
      <border>
        <bottom style="medium">
          <color theme="1" tint="0.34998626667073579"/>
        </bottom>
      </border>
    </dxf>
    <dxf>
      <font>
        <strike val="0"/>
        <outline val="0"/>
        <shadow val="0"/>
        <u val="none"/>
        <vertAlign val="baseline"/>
        <color theme="0"/>
        <name val="Arial"/>
        <family val="2"/>
      </font>
      <fill>
        <patternFill patternType="solid">
          <bgColor theme="1" tint="0.34998626667073579"/>
        </patternFill>
      </fill>
      <border diagonalUp="0" diagonalDown="0">
        <left/>
        <right/>
        <top/>
        <bottom/>
        <vertical/>
        <horizontal/>
      </border>
      <protection locked="1" hidden="0"/>
    </dxf>
    <dxf>
      <font>
        <b/>
        <i val="0"/>
        <strike val="0"/>
        <condense val="0"/>
        <extend val="0"/>
        <outline val="0"/>
        <shadow val="0"/>
        <u val="none"/>
        <vertAlign val="baseline"/>
        <sz val="10"/>
        <color theme="1"/>
        <name val="Arial"/>
        <family val="2"/>
        <scheme val="minor"/>
      </font>
      <numFmt numFmtId="3" formatCode="#,##0"/>
      <fill>
        <patternFill patternType="solid">
          <bgColor theme="0"/>
        </patternFill>
      </fill>
      <alignment horizontal="center" vertical="bottom" textRotation="0" wrapText="0" indent="0" justifyLastLine="0" shrinkToFit="0" readingOrder="0"/>
      <protection locked="1" hidden="0"/>
    </dxf>
    <dxf>
      <fill>
        <patternFill patternType="solid">
          <bgColor theme="0"/>
        </patternFill>
      </fill>
      <protection locked="1" hidden="0"/>
    </dxf>
    <dxf>
      <font>
        <b/>
        <i val="0"/>
        <strike val="0"/>
        <condense val="0"/>
        <extend val="0"/>
        <outline val="0"/>
        <shadow val="0"/>
        <u val="none"/>
        <vertAlign val="baseline"/>
        <sz val="10"/>
        <color theme="1"/>
        <name val="Arial"/>
        <family val="2"/>
        <scheme val="minor"/>
      </font>
      <fill>
        <patternFill patternType="solid">
          <bgColor theme="0"/>
        </patternFill>
      </fill>
      <alignment horizontal="center" vertical="bottom" textRotation="0" wrapText="0" indent="0" justifyLastLine="0" shrinkToFit="0" readingOrder="0"/>
      <protection locked="1" hidden="0"/>
    </dxf>
    <dxf>
      <border>
        <bottom style="thin">
          <color indexed="64"/>
        </bottom>
      </border>
    </dxf>
    <dxf>
      <font>
        <strike val="0"/>
        <outline val="0"/>
        <shadow val="0"/>
        <u val="none"/>
        <vertAlign val="baseline"/>
        <color theme="0"/>
        <name val="Arial"/>
        <family val="2"/>
      </font>
      <fill>
        <patternFill patternType="solid">
          <bgColor theme="1" tint="0.34998626667073579"/>
        </patternFill>
      </fill>
      <alignment vertical="center" textRotation="0" indent="0" justifyLastLine="0" shrinkToFit="0" readingOrder="0"/>
      <border diagonalUp="0" diagonalDown="0">
        <left/>
        <right/>
        <top/>
        <bottom/>
      </border>
      <protection locked="1" hidden="0"/>
    </dxf>
    <dxf>
      <font>
        <color theme="1"/>
        <family val="2"/>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medium">
          <color theme="1" tint="0.34998626667073579"/>
        </left>
        <right style="medium">
          <color theme="1" tint="0.34998626667073579"/>
        </right>
        <top/>
        <bottom/>
        <vertical/>
        <horizontal/>
      </border>
      <protection locked="1" hidden="0"/>
    </dxf>
    <dxf>
      <numFmt numFmtId="3" formatCode="#,##0"/>
      <fill>
        <patternFill patternType="solid">
          <bgColor theme="0"/>
        </patternFill>
      </fill>
      <protection locked="1" hidden="0"/>
    </dxf>
    <dxf>
      <numFmt numFmtId="169" formatCode="#.0\ \µ\l"/>
      <fill>
        <patternFill patternType="solid">
          <fgColor indexed="64"/>
          <bgColor theme="7" tint="0.79998168889431442"/>
        </patternFill>
      </fill>
      <protection locked="1" hidden="0"/>
    </dxf>
    <dxf>
      <numFmt numFmtId="3" formatCode="#,##0"/>
      <fill>
        <patternFill patternType="solid">
          <bgColor theme="0"/>
        </patternFill>
      </fill>
      <protection locked="1" hidden="0"/>
    </dxf>
    <dxf>
      <numFmt numFmtId="13" formatCode="0%"/>
      <fill>
        <patternFill patternType="solid">
          <bgColor theme="0"/>
        </patternFill>
      </fill>
      <protection locked="1" hidden="0"/>
    </dxf>
    <dxf>
      <numFmt numFmtId="3" formatCode="#,##0"/>
      <fill>
        <patternFill patternType="solid">
          <bgColor theme="0"/>
        </patternFill>
      </fill>
      <protection locked="1" hidden="0"/>
    </dxf>
    <dxf>
      <fill>
        <patternFill patternType="solid">
          <bgColor theme="0"/>
        </patternFill>
      </fill>
      <protection locked="1" hidden="0"/>
    </dxf>
    <dxf>
      <fill>
        <patternFill patternType="solid">
          <bgColor theme="0"/>
        </patternFill>
      </fill>
      <protection locked="1" hidden="0"/>
    </dxf>
    <dxf>
      <fill>
        <patternFill patternType="solid">
          <bgColor theme="0"/>
        </patternFill>
      </fill>
      <alignment vertical="center" textRotation="0" indent="0" justifyLastLine="0" shrinkToFit="0" readingOrder="0"/>
      <protection locked="1" hidden="0"/>
    </dxf>
    <dxf>
      <numFmt numFmtId="168" formatCode="#\ \µ\l"/>
      <fill>
        <patternFill patternType="solid">
          <bgColor theme="0"/>
        </patternFill>
      </fill>
      <border diagonalUp="0" diagonalDown="0">
        <left/>
        <right style="thin">
          <color indexed="64"/>
        </right>
        <top/>
        <bottom/>
      </border>
      <protection locked="0" hidden="1"/>
    </dxf>
    <dxf>
      <numFmt numFmtId="167" formatCode="#,###&quot; cells/µl&quot;"/>
      <fill>
        <patternFill patternType="solid">
          <bgColor theme="0"/>
        </patternFill>
      </fill>
      <border diagonalUp="0" diagonalDown="0">
        <left style="thin">
          <color indexed="64"/>
        </left>
        <right/>
        <top/>
        <bottom/>
      </border>
      <protection locked="0" hidden="1"/>
    </dxf>
    <dxf>
      <fill>
        <patternFill patternType="solid">
          <bgColor theme="0"/>
        </patternFill>
      </fill>
      <protection locked="1" hidden="0"/>
    </dxf>
    <dxf>
      <fill>
        <patternFill patternType="solid">
          <bgColor theme="0"/>
        </patternFill>
      </fill>
      <protection locked="0" hidden="1"/>
    </dxf>
    <dxf>
      <border>
        <bottom style="thin">
          <color indexed="64"/>
        </bottom>
      </border>
    </dxf>
    <dxf>
      <fill>
        <patternFill patternType="solid">
          <bgColor rgb="FF153057"/>
        </patternFill>
      </fill>
      <protection locked="1" hidden="0"/>
    </dxf>
    <dxf>
      <font>
        <color theme="1"/>
        <family val="2"/>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medium">
          <color theme="1" tint="0.34998626667073579"/>
        </left>
        <right style="medium">
          <color theme="1" tint="0.34998626667073579"/>
        </right>
        <top/>
        <bottom/>
        <vertical/>
        <horizontal/>
      </border>
      <protection locked="1" hidden="0"/>
    </dxf>
    <dxf>
      <numFmt numFmtId="3" formatCode="#,##0"/>
      <fill>
        <patternFill patternType="solid">
          <bgColor theme="0"/>
        </patternFill>
      </fill>
      <protection locked="1" hidden="0"/>
    </dxf>
    <dxf>
      <font>
        <b/>
        <color theme="1"/>
        <family val="2"/>
      </font>
      <numFmt numFmtId="169" formatCode="#.0\ \µ\l"/>
      <fill>
        <patternFill patternType="solid">
          <fgColor indexed="64"/>
          <bgColor theme="7"/>
        </patternFill>
      </fill>
      <alignment horizontal="center" vertical="bottom" textRotation="0" wrapText="0" indent="0" justifyLastLine="0" shrinkToFit="0" readingOrder="0"/>
      <protection locked="1" hidden="0"/>
    </dxf>
    <dxf>
      <numFmt numFmtId="3" formatCode="#,##0"/>
      <fill>
        <patternFill patternType="solid">
          <bgColor theme="0"/>
        </patternFill>
      </fill>
      <protection locked="1" hidden="0"/>
    </dxf>
    <dxf>
      <numFmt numFmtId="13" formatCode="0%"/>
      <fill>
        <patternFill patternType="solid">
          <bgColor theme="0"/>
        </patternFill>
      </fill>
      <protection locked="1" hidden="0"/>
    </dxf>
    <dxf>
      <numFmt numFmtId="3" formatCode="#,##0"/>
      <fill>
        <patternFill patternType="solid">
          <bgColor theme="0"/>
        </patternFill>
      </fill>
      <protection locked="1" hidden="0"/>
    </dxf>
    <dxf>
      <fill>
        <patternFill patternType="solid">
          <bgColor theme="0"/>
        </patternFill>
      </fill>
      <protection locked="1" hidden="0"/>
    </dxf>
    <dxf>
      <fill>
        <patternFill patternType="solid">
          <bgColor theme="0"/>
        </patternFill>
      </fill>
      <protection locked="1" hidden="0"/>
    </dxf>
    <dxf>
      <fill>
        <patternFill patternType="solid">
          <bgColor theme="0"/>
        </patternFill>
      </fill>
      <protection locked="1" hidden="0"/>
    </dxf>
    <dxf>
      <numFmt numFmtId="168" formatCode="#\ \µ\l"/>
      <fill>
        <patternFill patternType="solid">
          <bgColor theme="0"/>
        </patternFill>
      </fill>
      <border diagonalUp="0" diagonalDown="0">
        <left/>
        <right style="thin">
          <color theme="1" tint="0.34998626667073579"/>
        </right>
        <top/>
        <bottom/>
        <vertical/>
        <horizontal/>
      </border>
      <protection locked="0" hidden="1"/>
    </dxf>
    <dxf>
      <numFmt numFmtId="167" formatCode="#,###&quot; cells/µl&quot;"/>
      <fill>
        <patternFill patternType="solid">
          <bgColor theme="0"/>
        </patternFill>
      </fill>
      <border diagonalUp="0" diagonalDown="0">
        <left style="thin">
          <color indexed="64"/>
        </left>
        <right/>
        <top/>
        <bottom/>
      </border>
      <protection locked="0" hidden="1"/>
    </dxf>
    <dxf>
      <fill>
        <patternFill patternType="solid">
          <bgColor theme="0"/>
        </patternFill>
      </fill>
      <protection locked="1" hidden="0"/>
    </dxf>
    <dxf>
      <fill>
        <patternFill patternType="solid">
          <bgColor theme="0"/>
        </patternFill>
      </fill>
      <protection locked="0" hidden="1"/>
    </dxf>
    <dxf>
      <fill>
        <patternFill patternType="solid">
          <bgColor rgb="FF153057"/>
        </patternFill>
      </fill>
      <protection locked="1" hidden="0"/>
    </dxf>
    <dxf>
      <font>
        <b/>
        <i val="0"/>
        <strike val="0"/>
        <condense val="0"/>
        <extend val="0"/>
        <outline val="0"/>
        <shadow val="0"/>
        <u val="none"/>
        <vertAlign val="baseline"/>
        <sz val="10"/>
        <color theme="1"/>
        <name val="Arial"/>
        <family val="2"/>
        <scheme val="minor"/>
      </font>
      <numFmt numFmtId="3" formatCode="#,##0"/>
      <fill>
        <patternFill patternType="solid">
          <bgColor theme="0"/>
        </patternFill>
      </fill>
      <alignment horizontal="center" vertical="bottom" textRotation="0" wrapText="0" indent="0" justifyLastLine="0" shrinkToFit="0" readingOrder="0"/>
      <border diagonalUp="0" diagonalDown="0">
        <left style="medium">
          <color theme="1" tint="0.34998626667073579"/>
        </left>
        <right style="thin">
          <color theme="1" tint="0.34998626667073579"/>
        </right>
        <top/>
        <bottom/>
        <vertical/>
        <horizontal/>
      </border>
      <protection locked="1" hidden="0"/>
    </dxf>
    <dxf>
      <fill>
        <patternFill patternType="solid">
          <bgColor theme="0"/>
        </patternFill>
      </fill>
      <protection locked="1" hidden="0"/>
    </dxf>
    <dxf>
      <font>
        <b/>
        <i val="0"/>
        <strike val="0"/>
        <condense val="0"/>
        <extend val="0"/>
        <outline val="0"/>
        <shadow val="0"/>
        <u val="none"/>
        <vertAlign val="baseline"/>
        <sz val="10"/>
        <color theme="1"/>
        <name val="Arial"/>
        <family val="2"/>
        <scheme val="minor"/>
      </font>
      <fill>
        <patternFill patternType="solid">
          <bgColor theme="0"/>
        </patternFill>
      </fill>
      <alignment horizontal="center" vertical="bottom" textRotation="0" wrapText="0" indent="0" justifyLastLine="0" shrinkToFit="0" readingOrder="0"/>
      <protection locked="1" hidden="0"/>
    </dxf>
    <dxf>
      <font>
        <strike val="0"/>
        <outline val="0"/>
        <shadow val="0"/>
        <u val="none"/>
        <vertAlign val="baseline"/>
        <color theme="0"/>
        <name val="Arial"/>
        <family val="2"/>
      </font>
      <fill>
        <patternFill patternType="solid">
          <bgColor theme="1" tint="0.34998626667073579"/>
        </patternFill>
      </fill>
      <protection locked="1" hidden="0"/>
    </dxf>
    <dxf>
      <font>
        <color theme="1"/>
        <family val="2"/>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medium">
          <color theme="1" tint="0.34998626667073579"/>
        </left>
        <right style="medium">
          <color theme="1" tint="0.34998626667073579"/>
        </right>
        <top/>
        <bottom/>
        <vertical/>
        <horizontal/>
      </border>
      <protection locked="1" hidden="0"/>
    </dxf>
    <dxf>
      <font>
        <strike val="0"/>
        <outline val="0"/>
        <shadow val="0"/>
        <u val="none"/>
        <vertAlign val="baseline"/>
        <sz val="10"/>
        <name val="Arial"/>
        <family val="2"/>
        <scheme val="minor"/>
      </font>
      <numFmt numFmtId="3" formatCode="#,##0"/>
      <fill>
        <patternFill patternType="solid">
          <bgColor theme="0"/>
        </patternFill>
      </fill>
      <border diagonalUp="0" diagonalDown="0">
        <left/>
        <right style="medium">
          <color theme="1" tint="0.34998626667073579"/>
        </right>
        <top/>
        <bottom/>
      </border>
      <protection locked="1" hidden="0"/>
    </dxf>
    <dxf>
      <font>
        <b/>
        <strike val="0"/>
        <outline val="0"/>
        <shadow val="0"/>
        <u val="none"/>
        <vertAlign val="baseline"/>
        <sz val="10"/>
        <color theme="1"/>
        <name val="Arial"/>
        <family val="2"/>
        <scheme val="minor"/>
      </font>
      <numFmt numFmtId="170" formatCode="#.0\ \µ\L"/>
      <fill>
        <patternFill patternType="solid">
          <bgColor theme="7" tint="0.79998168889431442"/>
        </patternFill>
      </fill>
      <alignment horizontal="center" vertical="bottom" textRotation="0" wrapText="0" indent="0" justifyLastLine="0" shrinkToFit="0" readingOrder="0"/>
      <protection locked="1" hidden="0"/>
    </dxf>
    <dxf>
      <font>
        <strike val="0"/>
        <outline val="0"/>
        <shadow val="0"/>
        <u val="none"/>
        <vertAlign val="baseline"/>
        <sz val="10"/>
        <name val="Arial"/>
        <family val="2"/>
        <scheme val="minor"/>
      </font>
      <numFmt numFmtId="3" formatCode="#,##0"/>
      <fill>
        <patternFill patternType="solid">
          <bgColor theme="0"/>
        </patternFill>
      </fill>
      <protection locked="1" hidden="0"/>
    </dxf>
    <dxf>
      <font>
        <strike val="0"/>
        <outline val="0"/>
        <shadow val="0"/>
        <u val="none"/>
        <vertAlign val="baseline"/>
        <sz val="10"/>
        <name val="Arial"/>
        <family val="2"/>
        <scheme val="minor"/>
      </font>
      <numFmt numFmtId="13" formatCode="0%"/>
      <fill>
        <patternFill patternType="solid">
          <bgColor theme="0"/>
        </patternFill>
      </fill>
      <protection locked="1" hidden="0"/>
    </dxf>
    <dxf>
      <font>
        <strike val="0"/>
        <outline val="0"/>
        <shadow val="0"/>
        <u val="none"/>
        <vertAlign val="baseline"/>
        <sz val="10"/>
        <name val="Arial"/>
        <family val="2"/>
        <scheme val="minor"/>
      </font>
      <numFmt numFmtId="3" formatCode="#,##0"/>
      <fill>
        <patternFill patternType="solid">
          <bgColor theme="0"/>
        </patternFill>
      </fill>
      <protection locked="1" hidden="0"/>
    </dxf>
    <dxf>
      <fill>
        <patternFill patternType="solid">
          <bgColor theme="0"/>
        </patternFill>
      </fill>
      <protection locked="1" hidden="0"/>
    </dxf>
    <dxf>
      <fill>
        <patternFill patternType="solid">
          <bgColor theme="0"/>
        </patternFill>
      </fill>
      <protection locked="1" hidden="0"/>
    </dxf>
    <dxf>
      <fill>
        <patternFill patternType="solid">
          <bgColor theme="0"/>
        </patternFill>
      </fill>
      <protection locked="1" hidden="0"/>
    </dxf>
    <dxf>
      <font>
        <b/>
        <i val="0"/>
        <strike val="0"/>
        <condense val="0"/>
        <extend val="0"/>
        <outline val="0"/>
        <shadow val="0"/>
        <u val="none"/>
        <vertAlign val="baseline"/>
        <sz val="10"/>
        <color theme="1"/>
        <name val="Arial"/>
        <family val="2"/>
        <scheme val="minor"/>
      </font>
      <numFmt numFmtId="3" formatCode="#,##0"/>
      <fill>
        <patternFill patternType="solid">
          <bgColor theme="0"/>
        </patternFill>
      </fill>
      <alignment horizontal="center" vertical="bottom" textRotation="0" wrapText="0" indent="0" justifyLastLine="0" shrinkToFit="0" readingOrder="0"/>
      <protection locked="1" hidden="0"/>
    </dxf>
    <dxf>
      <fill>
        <patternFill patternType="solid">
          <bgColor theme="0"/>
        </patternFill>
      </fill>
      <protection locked="1" hidden="0"/>
    </dxf>
    <dxf>
      <font>
        <b/>
        <i val="0"/>
        <strike val="0"/>
        <condense val="0"/>
        <extend val="0"/>
        <outline val="0"/>
        <shadow val="0"/>
        <u val="none"/>
        <vertAlign val="baseline"/>
        <sz val="10"/>
        <color theme="1"/>
        <name val="Arial"/>
        <family val="2"/>
        <scheme val="minor"/>
      </font>
      <fill>
        <patternFill patternType="solid">
          <bgColor theme="0"/>
        </patternFill>
      </fill>
      <alignment horizontal="center" vertical="bottom" textRotation="0" wrapText="0" indent="0" justifyLastLine="0" shrinkToFit="0" readingOrder="0"/>
      <protection locked="1" hidden="0"/>
    </dxf>
    <dxf>
      <border>
        <bottom style="thin">
          <color indexed="64"/>
        </bottom>
      </border>
    </dxf>
    <dxf>
      <font>
        <strike val="0"/>
        <outline val="0"/>
        <shadow val="0"/>
        <u val="none"/>
        <vertAlign val="baseline"/>
        <color theme="0"/>
        <name val="Arial"/>
        <family val="2"/>
      </font>
      <fill>
        <patternFill patternType="solid">
          <bgColor theme="1" tint="0.34998626667073579"/>
        </patternFill>
      </fill>
      <border diagonalUp="0" diagonalDown="0">
        <left/>
        <right/>
        <top/>
        <bottom/>
        <vertical/>
        <horizontal/>
      </border>
      <protection locked="1" hidden="0"/>
    </dxf>
    <dxf>
      <font>
        <strike val="0"/>
        <outline val="0"/>
        <shadow val="0"/>
        <u val="none"/>
        <vertAlign val="baseline"/>
        <sz val="10"/>
        <color theme="1"/>
        <name val="Arial"/>
        <family val="2"/>
        <scheme val="minor"/>
      </font>
      <numFmt numFmtId="165" formatCode="#\ \µ\L"/>
      <fill>
        <patternFill patternType="solid">
          <fgColor rgb="FFE0F7FA"/>
          <bgColor theme="0"/>
        </patternFill>
      </fill>
      <alignment horizontal="center" vertical="bottom" textRotation="0" wrapText="0" indent="0" justifyLastLine="0" shrinkToFit="0" readingOrder="0"/>
      <border diagonalUp="0" diagonalDown="0">
        <left/>
        <right style="thin">
          <color theme="1" tint="0.34998626667073579"/>
        </right>
        <top/>
        <bottom/>
        <vertical/>
        <horizontal/>
      </border>
      <protection locked="0" hidden="0"/>
    </dxf>
    <dxf>
      <font>
        <strike val="0"/>
        <outline val="0"/>
        <shadow val="0"/>
        <u val="none"/>
        <vertAlign val="baseline"/>
        <sz val="10"/>
        <name val="Arial"/>
        <family val="2"/>
        <scheme val="minor"/>
      </font>
      <numFmt numFmtId="164" formatCode="#,###&quot; cells/µL&quot;"/>
      <fill>
        <patternFill patternType="solid">
          <fgColor rgb="FFE0F7FA"/>
          <bgColor theme="0"/>
        </patternFill>
      </fill>
      <alignment horizontal="center" vertical="center" textRotation="0" wrapText="0" indent="0" justifyLastLine="0" shrinkToFit="0" readingOrder="0"/>
      <border diagonalUp="0" diagonalDown="0">
        <left style="thin">
          <color theme="1" tint="0.34998626667073579"/>
        </left>
        <right/>
        <top/>
        <bottom/>
        <vertical/>
        <horizontal/>
      </border>
      <protection locked="0" hidden="0"/>
    </dxf>
    <dxf>
      <fill>
        <patternFill patternType="solid">
          <bgColor theme="0"/>
        </patternFill>
      </fill>
      <protection locked="1" hidden="0"/>
    </dxf>
    <dxf>
      <fill>
        <patternFill patternType="solid">
          <bgColor theme="0"/>
        </patternFill>
      </fill>
      <protection locked="0" hidden="0"/>
    </dxf>
    <dxf>
      <border>
        <bottom style="thin">
          <color indexed="64"/>
        </bottom>
      </border>
    </dxf>
    <dxf>
      <font>
        <b/>
        <i val="0"/>
        <strike val="0"/>
        <condense val="0"/>
        <extend val="0"/>
        <outline val="0"/>
        <shadow val="0"/>
        <u val="none"/>
        <vertAlign val="baseline"/>
        <sz val="10"/>
        <color theme="0"/>
        <name val="Arial"/>
        <family val="2"/>
        <scheme val="minor"/>
      </font>
      <fill>
        <patternFill patternType="solid">
          <fgColor rgb="FF000000"/>
          <bgColor rgb="FF153057"/>
        </patternFill>
      </fill>
      <alignment horizontal="center" vertical="center" textRotation="0" wrapText="1" indent="0" justifyLastLine="0" shrinkToFit="0" readingOrder="0"/>
      <border diagonalUp="0" diagonalDown="0">
        <left/>
        <right/>
        <top/>
        <bottom/>
      </border>
      <protection locked="1" hidden="0"/>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E0F7FA"/>
          <bgColor rgb="FFE0F7FA"/>
        </patternFill>
      </fill>
    </dxf>
    <dxf>
      <fill>
        <patternFill patternType="solid">
          <fgColor rgb="FFFFFFFF"/>
          <bgColor rgb="FFFFFFFF"/>
        </patternFill>
      </fill>
    </dxf>
    <dxf>
      <fill>
        <patternFill patternType="solid">
          <fgColor rgb="FF4DD0E1"/>
          <bgColor rgb="FF4DD0E1"/>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E0F7FA"/>
          <bgColor rgb="FFE0F7FA"/>
        </patternFill>
      </fill>
    </dxf>
    <dxf>
      <fill>
        <patternFill patternType="solid">
          <fgColor rgb="FFFFFFFF"/>
          <bgColor rgb="FFFFFFFF"/>
        </patternFill>
      </fill>
    </dxf>
    <dxf>
      <fill>
        <patternFill patternType="solid">
          <fgColor rgb="FF4DD0E1"/>
          <bgColor rgb="FF4DD0E1"/>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E0F7FA"/>
          <bgColor rgb="FFE0F7FA"/>
        </patternFill>
      </fill>
    </dxf>
    <dxf>
      <fill>
        <patternFill patternType="solid">
          <fgColor rgb="FFFFFFFF"/>
          <bgColor rgb="FFFFFFFF"/>
        </patternFill>
      </fill>
    </dxf>
    <dxf>
      <fill>
        <patternFill patternType="solid">
          <fgColor rgb="FF4DD0E1"/>
          <bgColor rgb="FF4DD0E1"/>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E0F7FA"/>
          <bgColor rgb="FFE0F7FA"/>
        </patternFill>
      </fill>
    </dxf>
    <dxf>
      <fill>
        <patternFill patternType="solid">
          <fgColor rgb="FFFFFFFF"/>
          <bgColor rgb="FFFFFFFF"/>
        </patternFill>
      </fill>
    </dxf>
    <dxf>
      <fill>
        <patternFill patternType="solid">
          <fgColor rgb="FF4DD0E1"/>
          <bgColor rgb="FF4DD0E1"/>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E0F7FA"/>
          <bgColor rgb="FFE0F7FA"/>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E0F7FA"/>
          <bgColor rgb="FFE0F7FA"/>
        </patternFill>
      </fill>
    </dxf>
    <dxf>
      <fill>
        <patternFill patternType="solid">
          <fgColor rgb="FFFFFFFF"/>
          <bgColor rgb="FFFFFFFF"/>
        </patternFill>
      </fill>
    </dxf>
    <dxf>
      <fill>
        <patternFill patternType="solid">
          <fgColor rgb="FF4DD0E1"/>
          <bgColor rgb="FF4DD0E1"/>
        </patternFill>
      </fill>
    </dxf>
    <dxf>
      <fill>
        <patternFill patternType="solid">
          <fgColor rgb="FFE0F7FA"/>
          <bgColor rgb="FFE0F7FA"/>
        </patternFill>
      </fill>
    </dxf>
    <dxf>
      <fill>
        <patternFill patternType="solid">
          <fgColor rgb="FFFFFFFF"/>
          <bgColor rgb="FFFFFFFF"/>
        </patternFill>
      </fill>
    </dxf>
  </dxfs>
  <tableStyles count="17">
    <tableStyle name="1-style" pivot="0" count="2" xr9:uid="{00000000-0011-0000-FFFF-FFFF00000000}">
      <tableStyleElement type="firstRowStripe" dxfId="153"/>
      <tableStyleElement type="secondRowStripe" dxfId="152"/>
    </tableStyle>
    <tableStyle name="1-style 2" pivot="0" count="3" xr9:uid="{00000000-0011-0000-FFFF-FFFF01000000}">
      <tableStyleElement type="headerRow" dxfId="151"/>
      <tableStyleElement type="firstRowStripe" dxfId="150"/>
      <tableStyleElement type="secondRowStripe" dxfId="149"/>
    </tableStyle>
    <tableStyle name="1-style 3" pivot="0" count="3" xr9:uid="{00000000-0011-0000-FFFF-FFFF02000000}">
      <tableStyleElement type="headerRow" dxfId="148"/>
      <tableStyleElement type="firstRowStripe" dxfId="147"/>
      <tableStyleElement type="secondRowStripe" dxfId="146"/>
    </tableStyle>
    <tableStyle name="1-style 4" pivot="0" count="2" xr9:uid="{00000000-0011-0000-FFFF-FFFF03000000}">
      <tableStyleElement type="firstRowStripe" dxfId="145"/>
      <tableStyleElement type="secondRowStripe" dxfId="144"/>
    </tableStyle>
    <tableStyle name="1-style 5" pivot="0" count="3" xr9:uid="{00000000-0011-0000-FFFF-FFFF04000000}">
      <tableStyleElement type="headerRow" dxfId="143"/>
      <tableStyleElement type="firstRowStripe" dxfId="142"/>
      <tableStyleElement type="secondRowStripe" dxfId="141"/>
    </tableStyle>
    <tableStyle name="2-style" pivot="0" count="3" xr9:uid="{00000000-0011-0000-FFFF-FFFF05000000}">
      <tableStyleElement type="headerRow" dxfId="140"/>
      <tableStyleElement type="firstRowStripe" dxfId="139"/>
      <tableStyleElement type="secondRowStripe" dxfId="138"/>
    </tableStyle>
    <tableStyle name="2-style 2" pivot="0" count="3" xr9:uid="{00000000-0011-0000-FFFF-FFFF06000000}">
      <tableStyleElement type="headerRow" dxfId="137"/>
      <tableStyleElement type="firstRowStripe" dxfId="136"/>
      <tableStyleElement type="secondRowStripe" dxfId="135"/>
    </tableStyle>
    <tableStyle name="2-style 3" pivot="0" count="3" xr9:uid="{00000000-0011-0000-FFFF-FFFF07000000}">
      <tableStyleElement type="headerRow" dxfId="134"/>
      <tableStyleElement type="firstRowStripe" dxfId="133"/>
      <tableStyleElement type="secondRowStripe" dxfId="132"/>
    </tableStyle>
    <tableStyle name="3-style" pivot="0" count="3" xr9:uid="{00000000-0011-0000-FFFF-FFFF08000000}">
      <tableStyleElement type="headerRow" dxfId="131"/>
      <tableStyleElement type="firstRowStripe" dxfId="130"/>
      <tableStyleElement type="secondRowStripe" dxfId="129"/>
    </tableStyle>
    <tableStyle name="3-style 2" pivot="0" count="3" xr9:uid="{00000000-0011-0000-FFFF-FFFF09000000}">
      <tableStyleElement type="headerRow" dxfId="128"/>
      <tableStyleElement type="firstRowStripe" dxfId="127"/>
      <tableStyleElement type="secondRowStripe" dxfId="126"/>
    </tableStyle>
    <tableStyle name="3-style 3" pivot="0" count="3" xr9:uid="{00000000-0011-0000-FFFF-FFFF0A000000}">
      <tableStyleElement type="headerRow" dxfId="125"/>
      <tableStyleElement type="firstRowStripe" dxfId="124"/>
      <tableStyleElement type="secondRowStripe" dxfId="123"/>
    </tableStyle>
    <tableStyle name="4-style" pivot="0" count="3" xr9:uid="{00000000-0011-0000-FFFF-FFFF0B000000}">
      <tableStyleElement type="headerRow" dxfId="122"/>
      <tableStyleElement type="firstRowStripe" dxfId="121"/>
      <tableStyleElement type="secondRowStripe" dxfId="120"/>
    </tableStyle>
    <tableStyle name="4-style 2" pivot="0" count="3" xr9:uid="{00000000-0011-0000-FFFF-FFFF0C000000}">
      <tableStyleElement type="headerRow" dxfId="119"/>
      <tableStyleElement type="firstRowStripe" dxfId="118"/>
      <tableStyleElement type="secondRowStripe" dxfId="117"/>
    </tableStyle>
    <tableStyle name="4-style 3" pivot="0" count="3" xr9:uid="{00000000-0011-0000-FFFF-FFFF0D000000}">
      <tableStyleElement type="headerRow" dxfId="116"/>
      <tableStyleElement type="firstRowStripe" dxfId="115"/>
      <tableStyleElement type="secondRowStripe" dxfId="114"/>
    </tableStyle>
    <tableStyle name="5-style" pivot="0" count="3" xr9:uid="{00000000-0011-0000-FFFF-FFFF0E000000}">
      <tableStyleElement type="headerRow" dxfId="113"/>
      <tableStyleElement type="firstRowStripe" dxfId="112"/>
      <tableStyleElement type="secondRowStripe" dxfId="111"/>
    </tableStyle>
    <tableStyle name="5-style 2" pivot="0" count="3" xr9:uid="{00000000-0011-0000-FFFF-FFFF0F000000}">
      <tableStyleElement type="headerRow" dxfId="110"/>
      <tableStyleElement type="firstRowStripe" dxfId="109"/>
      <tableStyleElement type="secondRowStripe" dxfId="108"/>
    </tableStyle>
    <tableStyle name="5-style 3" pivot="0" count="3" xr9:uid="{00000000-0011-0000-FFFF-FFFF10000000}">
      <tableStyleElement type="headerRow" dxfId="107"/>
      <tableStyleElement type="firstRowStripe" dxfId="106"/>
      <tableStyleElement type="secondRowStripe" dxfId="105"/>
    </tableStyle>
  </tableStyles>
  <colors>
    <mruColors>
      <color rgb="FFCC00CC"/>
      <color rgb="FF0071D9"/>
      <color rgb="FFE6EBF6"/>
      <color rgb="FFB3C2E3"/>
      <color rgb="FF153057"/>
      <color rgb="FF0033A1"/>
      <color rgb="FFFC59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76200</xdr:rowOff>
    </xdr:from>
    <xdr:to>
      <xdr:col>2</xdr:col>
      <xdr:colOff>41403</xdr:colOff>
      <xdr:row>1</xdr:row>
      <xdr:rowOff>701414</xdr:rowOff>
    </xdr:to>
    <xdr:pic>
      <xdr:nvPicPr>
        <xdr:cNvPr id="2" name="Picture 1">
          <a:extLst>
            <a:ext uri="{FF2B5EF4-FFF2-40B4-BE49-F238E27FC236}">
              <a16:creationId xmlns:a16="http://schemas.microsoft.com/office/drawing/2014/main" id="{4BFA53B6-022F-40D8-A189-72D30FE918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76200"/>
          <a:ext cx="1000253" cy="7395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639659</xdr:colOff>
      <xdr:row>11</xdr:row>
      <xdr:rowOff>35543</xdr:rowOff>
    </xdr:from>
    <xdr:to>
      <xdr:col>1</xdr:col>
      <xdr:colOff>7690886</xdr:colOff>
      <xdr:row>13</xdr:row>
      <xdr:rowOff>2739</xdr:rowOff>
    </xdr:to>
    <xdr:pic>
      <xdr:nvPicPr>
        <xdr:cNvPr id="3" name="Picture 2">
          <a:extLst>
            <a:ext uri="{FF2B5EF4-FFF2-40B4-BE49-F238E27FC236}">
              <a16:creationId xmlns:a16="http://schemas.microsoft.com/office/drawing/2014/main" id="{EEDB74AB-8238-D635-A130-995ECDCF7265}"/>
            </a:ext>
          </a:extLst>
        </xdr:cNvPr>
        <xdr:cNvPicPr>
          <a:picLocks noChangeAspect="1"/>
        </xdr:cNvPicPr>
      </xdr:nvPicPr>
      <xdr:blipFill>
        <a:blip xmlns:r="http://schemas.openxmlformats.org/officeDocument/2006/relationships" r:embed="rId1"/>
        <a:stretch>
          <a:fillRect/>
        </a:stretch>
      </xdr:blipFill>
      <xdr:spPr>
        <a:xfrm>
          <a:off x="966230" y="5363495"/>
          <a:ext cx="7037622" cy="3656244"/>
        </a:xfrm>
        <a:prstGeom prst="rect">
          <a:avLst/>
        </a:prstGeom>
      </xdr:spPr>
    </xdr:pic>
    <xdr:clientData/>
  </xdr:twoCellAnchor>
  <xdr:twoCellAnchor editAs="oneCell">
    <xdr:from>
      <xdr:col>1</xdr:col>
      <xdr:colOff>270850</xdr:colOff>
      <xdr:row>24</xdr:row>
      <xdr:rowOff>28864</xdr:rowOff>
    </xdr:from>
    <xdr:to>
      <xdr:col>1</xdr:col>
      <xdr:colOff>8001000</xdr:colOff>
      <xdr:row>25</xdr:row>
      <xdr:rowOff>3278978</xdr:rowOff>
    </xdr:to>
    <xdr:pic>
      <xdr:nvPicPr>
        <xdr:cNvPr id="6" name="Picture 5">
          <a:extLst>
            <a:ext uri="{FF2B5EF4-FFF2-40B4-BE49-F238E27FC236}">
              <a16:creationId xmlns:a16="http://schemas.microsoft.com/office/drawing/2014/main" id="{7CEF756E-6F72-9EC9-24C3-3E76AA7A1641}"/>
            </a:ext>
          </a:extLst>
        </xdr:cNvPr>
        <xdr:cNvPicPr>
          <a:picLocks noChangeAspect="1"/>
        </xdr:cNvPicPr>
      </xdr:nvPicPr>
      <xdr:blipFill>
        <a:blip xmlns:r="http://schemas.openxmlformats.org/officeDocument/2006/relationships" r:embed="rId2"/>
        <a:stretch>
          <a:fillRect/>
        </a:stretch>
      </xdr:blipFill>
      <xdr:spPr>
        <a:xfrm>
          <a:off x="594123" y="15470909"/>
          <a:ext cx="7730150" cy="3446058"/>
        </a:xfrm>
        <a:prstGeom prst="rect">
          <a:avLst/>
        </a:prstGeom>
      </xdr:spPr>
    </xdr:pic>
    <xdr:clientData/>
  </xdr:twoCellAnchor>
  <xdr:twoCellAnchor editAs="oneCell">
    <xdr:from>
      <xdr:col>1</xdr:col>
      <xdr:colOff>705868</xdr:colOff>
      <xdr:row>45</xdr:row>
      <xdr:rowOff>86590</xdr:rowOff>
    </xdr:from>
    <xdr:to>
      <xdr:col>1</xdr:col>
      <xdr:colOff>7388429</xdr:colOff>
      <xdr:row>46</xdr:row>
      <xdr:rowOff>3393862</xdr:rowOff>
    </xdr:to>
    <xdr:pic>
      <xdr:nvPicPr>
        <xdr:cNvPr id="9" name="Picture 8">
          <a:extLst>
            <a:ext uri="{FF2B5EF4-FFF2-40B4-BE49-F238E27FC236}">
              <a16:creationId xmlns:a16="http://schemas.microsoft.com/office/drawing/2014/main" id="{4AB94D73-10E0-0F9D-BD12-D71193CADB77}"/>
            </a:ext>
          </a:extLst>
        </xdr:cNvPr>
        <xdr:cNvPicPr>
          <a:picLocks noChangeAspect="1"/>
        </xdr:cNvPicPr>
      </xdr:nvPicPr>
      <xdr:blipFill>
        <a:blip xmlns:r="http://schemas.openxmlformats.org/officeDocument/2006/relationships" r:embed="rId3"/>
        <a:stretch>
          <a:fillRect/>
        </a:stretch>
      </xdr:blipFill>
      <xdr:spPr>
        <a:xfrm>
          <a:off x="1029141" y="33591499"/>
          <a:ext cx="6671677" cy="3510471"/>
        </a:xfrm>
        <a:prstGeom prst="rect">
          <a:avLst/>
        </a:prstGeom>
      </xdr:spPr>
    </xdr:pic>
    <xdr:clientData/>
  </xdr:twoCellAnchor>
  <xdr:twoCellAnchor editAs="oneCell">
    <xdr:from>
      <xdr:col>1</xdr:col>
      <xdr:colOff>340364</xdr:colOff>
      <xdr:row>18</xdr:row>
      <xdr:rowOff>283852</xdr:rowOff>
    </xdr:from>
    <xdr:to>
      <xdr:col>1</xdr:col>
      <xdr:colOff>7655570</xdr:colOff>
      <xdr:row>19</xdr:row>
      <xdr:rowOff>3317121</xdr:rowOff>
    </xdr:to>
    <xdr:pic>
      <xdr:nvPicPr>
        <xdr:cNvPr id="8" name="Picture 7">
          <a:extLst>
            <a:ext uri="{FF2B5EF4-FFF2-40B4-BE49-F238E27FC236}">
              <a16:creationId xmlns:a16="http://schemas.microsoft.com/office/drawing/2014/main" id="{7BA73D1B-A2C0-4667-705E-292DB92888E4}"/>
            </a:ext>
          </a:extLst>
        </xdr:cNvPr>
        <xdr:cNvPicPr>
          <a:picLocks noChangeAspect="1"/>
        </xdr:cNvPicPr>
      </xdr:nvPicPr>
      <xdr:blipFill rotWithShape="1">
        <a:blip xmlns:r="http://schemas.openxmlformats.org/officeDocument/2006/relationships" r:embed="rId4"/>
        <a:srcRect l="2053" t="39861" r="38428" b="10483"/>
        <a:stretch/>
      </xdr:blipFill>
      <xdr:spPr>
        <a:xfrm>
          <a:off x="666935" y="10474090"/>
          <a:ext cx="7308857" cy="3429387"/>
        </a:xfrm>
        <a:prstGeom prst="rect">
          <a:avLst/>
        </a:prstGeom>
      </xdr:spPr>
    </xdr:pic>
    <xdr:clientData/>
  </xdr:twoCellAnchor>
  <xdr:twoCellAnchor editAs="oneCell">
    <xdr:from>
      <xdr:col>1</xdr:col>
      <xdr:colOff>109464</xdr:colOff>
      <xdr:row>32</xdr:row>
      <xdr:rowOff>9373</xdr:rowOff>
    </xdr:from>
    <xdr:to>
      <xdr:col>1</xdr:col>
      <xdr:colOff>8118324</xdr:colOff>
      <xdr:row>33</xdr:row>
      <xdr:rowOff>3921598</xdr:rowOff>
    </xdr:to>
    <xdr:pic>
      <xdr:nvPicPr>
        <xdr:cNvPr id="12" name="Picture 11">
          <a:extLst>
            <a:ext uri="{FF2B5EF4-FFF2-40B4-BE49-F238E27FC236}">
              <a16:creationId xmlns:a16="http://schemas.microsoft.com/office/drawing/2014/main" id="{6C78106A-615C-C005-E39C-EBE3799BE3CF}"/>
            </a:ext>
          </a:extLst>
        </xdr:cNvPr>
        <xdr:cNvPicPr>
          <a:picLocks noChangeAspect="1"/>
        </xdr:cNvPicPr>
      </xdr:nvPicPr>
      <xdr:blipFill rotWithShape="1">
        <a:blip xmlns:r="http://schemas.openxmlformats.org/officeDocument/2006/relationships" r:embed="rId5"/>
        <a:srcRect l="2158" t="23109" r="30718" b="15897"/>
        <a:stretch/>
      </xdr:blipFill>
      <xdr:spPr>
        <a:xfrm>
          <a:off x="436035" y="21720325"/>
          <a:ext cx="8012488" cy="4101215"/>
        </a:xfrm>
        <a:prstGeom prst="rect">
          <a:avLst/>
        </a:prstGeom>
      </xdr:spPr>
    </xdr:pic>
    <xdr:clientData/>
  </xdr:twoCellAnchor>
  <xdr:twoCellAnchor editAs="oneCell">
    <xdr:from>
      <xdr:col>1</xdr:col>
      <xdr:colOff>198593</xdr:colOff>
      <xdr:row>36</xdr:row>
      <xdr:rowOff>648910</xdr:rowOff>
    </xdr:from>
    <xdr:to>
      <xdr:col>1</xdr:col>
      <xdr:colOff>7927522</xdr:colOff>
      <xdr:row>38</xdr:row>
      <xdr:rowOff>3729407</xdr:rowOff>
    </xdr:to>
    <xdr:pic>
      <xdr:nvPicPr>
        <xdr:cNvPr id="13" name="Picture 12">
          <a:extLst>
            <a:ext uri="{FF2B5EF4-FFF2-40B4-BE49-F238E27FC236}">
              <a16:creationId xmlns:a16="http://schemas.microsoft.com/office/drawing/2014/main" id="{080B4D01-533E-D9C0-3041-DB67A5B1CDF4}"/>
            </a:ext>
          </a:extLst>
        </xdr:cNvPr>
        <xdr:cNvPicPr>
          <a:picLocks noChangeAspect="1"/>
        </xdr:cNvPicPr>
      </xdr:nvPicPr>
      <xdr:blipFill>
        <a:blip xmlns:r="http://schemas.openxmlformats.org/officeDocument/2006/relationships" r:embed="rId6"/>
        <a:stretch>
          <a:fillRect/>
        </a:stretch>
      </xdr:blipFill>
      <xdr:spPr>
        <a:xfrm>
          <a:off x="525164" y="27802720"/>
          <a:ext cx="7729836" cy="400699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C14:D30" headerRowDxfId="104" dataDxfId="102" totalsRowDxfId="101" headerRowBorderDxfId="103">
  <tableColumns count="2">
    <tableColumn id="1" xr3:uid="{00000000-0010-0000-0100-000001000000}" name="Post-Hybridization Cell Concentration_x000a__x000a_ (Cells in Post-Hyb _x000a_Wash Buffer)" dataDxfId="100"/>
    <tableColumn id="2" xr3:uid="{00000000-0010-0000-0100-000002000000}" name="Post-Hybridization Sample Volume_x000a__x000a_" dataDxfId="99"/>
  </tableColumns>
  <tableStyleInfo name="1-style 2"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_12" displayName="Table_12" ref="C24:C40" headerRowDxfId="46" dataDxfId="44" totalsRowDxfId="43" headerRowBorderDxfId="45">
  <tableColumns count="1">
    <tableColumn id="1" xr3:uid="{00000000-0010-0000-0B00-000001000000}" name="Probe Barcode" dataDxfId="42"/>
  </tableColumns>
  <tableStyleInfo name="4-style"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_13" displayName="Table_13" ref="D24:E40" headerRowDxfId="41" dataDxfId="39" totalsRowDxfId="38" headerRowBorderDxfId="40">
  <tableColumns count="2">
    <tableColumn id="1" xr3:uid="{00000000-0010-0000-0C00-000001000000}" name="Post-Hybridization Cell Concentration_x000a__x000a_ (Cells in Post-Hyb _x000a_Wash buffer)" dataDxfId="37">
      <calculatedColumnFormula>IF(ISBLANK('Equal Pooling (Recommended)'!C15),"",'Equal Pooling (Recommended)'!C15)</calculatedColumnFormula>
    </tableColumn>
    <tableColumn id="2" xr3:uid="{00000000-0010-0000-0C00-000002000000}" name="Post-Hybridization Sample Volume_x000a__x000a_" dataDxfId="36">
      <calculatedColumnFormula>IF(ISBLANK('Equal Pooling (Recommended)'!D15),"",'Equal Pooling (Recommended)'!D15)</calculatedColumnFormula>
    </tableColumn>
  </tableColumns>
  <tableStyleInfo name="4-style 2"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_14" displayName="Table_14" ref="F24:K40" totalsRowShown="0" headerRowDxfId="35" dataDxfId="34">
  <tableColumns count="6">
    <tableColumn id="1" xr3:uid="{00000000-0010-0000-0D00-000001000000}" name="Total Cells in Hybridization_x000a__x000a_(Post-Hyb Cell _x000a_Conc. *  Volume)" dataDxfId="33" totalsRowDxfId="32">
      <calculatedColumnFormula>IF(ISTEXT(E25),"",IF((D25*E25)&gt;0,D25*E25,""))</calculatedColumnFormula>
    </tableColumn>
    <tableColumn id="2" xr3:uid="{00000000-0010-0000-0D00-000002000000}" name="% of Final Pool _x000a__x000a_  " dataDxfId="31" totalsRowDxfId="30">
      <calculatedColumnFormula>IF(OR(ISTEXT(E25),H25 ="Insufficient Cells"),"",H25/$C$44)</calculatedColumnFormula>
    </tableColumn>
    <tableColumn id="3" xr3:uid="{00000000-0010-0000-0D00-000003000000}" name="Cells per Sample _x000a_Added to the Pool _x000a_  _x000a_(Lowest Cell Count Amongst Samples Included in Normalization)" dataDxfId="29">
      <calculatedColumnFormula>IF(ISTEXT(F25),"",IF(AND(B25=TRUE,$H$22&gt;F25),"Insufficient Cells",IF(F25&gt;$H$22, $H$22,F25)))</calculatedColumnFormula>
    </tableColumn>
    <tableColumn id="4" xr3:uid="{00000000-0010-0000-0D00-000004000000}" name="Sample Volume _x000a_to be Added _x000a__x000a_ (Cells per Sample Added to the Pool/ Post-Hybridization Cell Conc.)" dataDxfId="28" totalsRowDxfId="27">
      <calculatedColumnFormula>IF(OR(ISTEXT(E25),H25 = "Insufficient Cells"),"",IF(ISTEXT(H25),E25,H25/D25))</calculatedColumnFormula>
    </tableColumn>
    <tableColumn id="5" xr3:uid="{00000000-0010-0000-0D00-000005000000}" name="Expected Cells Recovered per Probe Barcode _x000a__x000a_ (Assumes Maximum Supported Number of Cells Targeted per GEM Reaction)" dataDxfId="26" totalsRowDxfId="25">
      <calculatedColumnFormula>IF(ISTEXT(G25),"",(IF($B$44&gt;4,G25/MAX($G$25:$G$40)*8000,G25/MAX($G$25:$G$40)*10000)))</calculatedColumnFormula>
    </tableColumn>
    <tableColumn id="6" xr3:uid="{00000000-0010-0000-0D00-000006000000}" name="Max. Expected Cells Recovered per Probe Barcode Given Limiting Cell Number" dataDxfId="24" totalsRowDxfId="23">
      <calculatedColumnFormula>IF(ISTEXT(H25),"", IF(H25&gt;J25*1.65/0.8,J25, ($C$44/SUM($J$25:$J$40)*J25)*0.8/1.65))</calculatedColumnFormula>
    </tableColumn>
  </tableColumns>
  <tableStyleInfo name="4-style 3"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B14:B30" headerRowDxfId="98" dataDxfId="96" totalsRowDxfId="95" headerRowBorderDxfId="97">
  <tableColumns count="1">
    <tableColumn id="1" xr3:uid="{00000000-0010-0000-0200-000001000000}" name="Probe Barcode" dataDxfId="94"/>
  </tableColumns>
  <tableStyleInfo name="1-style 3"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E14:J30" headerRowDxfId="93" dataDxfId="92" totalsRowDxfId="91">
  <tableColumns count="6">
    <tableColumn id="1" xr3:uid="{00000000-0010-0000-0400-000001000000}" name="Total Cells in Hybridization_x000a__x000a_(Post-Hyb Cell _x000a_Conc. *  Volume)" dataDxfId="90">
      <calculatedColumnFormula xml:space="preserve"> IF(ISBLANK(Table_2[[#This Row],[Post-Hybridization Sample Volume
]]),"",        IF((C15*D15)&gt;0,C15*D15,))</calculatedColumnFormula>
    </tableColumn>
    <tableColumn id="2" xr3:uid="{00000000-0010-0000-0400-000002000000}" name="% of Final Pool _x000a__x000a_  " dataDxfId="89">
      <calculatedColumnFormula>IF(ISBLANK(Table_2[[#This Row],[Post-Hybridization Sample Volume
]]),"",1/(COUNT($E$15:$E$30)))</calculatedColumnFormula>
    </tableColumn>
    <tableColumn id="3" xr3:uid="{00000000-0010-0000-0400-000003000000}" name="Cells per Sample _x000a_Added to the Pool_x000a__x000a_(Cell Count of Sample with Lowest Concentration)" dataDxfId="88">
      <calculatedColumnFormula>IF(ISBLANK(Table_2[[#This Row],[Post-Hybridization Sample Volume
]]),"",MIN($E$15:$E$30))</calculatedColumnFormula>
    </tableColumn>
    <tableColumn id="4" xr3:uid="{00000000-0010-0000-0400-000004000000}" name="Sample Volume _x000a_to be Added _x000a__x000a_ (Cells per Sample Added to the Pool/ Post-Hybridization Cell Conc.)" dataDxfId="87">
      <calculatedColumnFormula>IF(ISBLANK(Table_2[[#This Row],[Post-Hybridization Sample Volume
]]),"",G15/C15)</calculatedColumnFormula>
    </tableColumn>
    <tableColumn id="5" xr3:uid="{00000000-0010-0000-0400-000005000000}" name="Expected Cells Recovered per Probe Barcode _x000a__x000a_ (Assumes Maximum Supported Number of Cells Targeted per GEM Reaction)" dataDxfId="86">
      <calculatedColumnFormula>IF(ISBLANK(Table_2[[#This Row],[Post-Hybridization Sample Volume
]]),"",(IF($B$34&gt;4,F15/MAX($F$15:$F$30)*8000,F15/MAX($F$15:$F$30)*10000)))</calculatedColumnFormula>
    </tableColumn>
    <tableColumn id="6" xr3:uid="{00000000-0010-0000-0400-000006000000}" name="Max. Expected Cells recovered per barcode Given Limiting cell number" dataDxfId="85">
      <calculatedColumnFormula>IF(ISBLANK(Table_2[[#This Row],[Post-Hybridization Sample Volume
]]),"", IF(G15&gt;I15*1.65/0.8,I15, ($C$34/SUM($I$15:$I$30)*I15)*0.8/1.65))</calculatedColumnFormula>
    </tableColumn>
  </tableColumns>
  <tableStyleInfo name="1-style 5"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_9" displayName="Table_9" ref="B16:B32" headerRowDxfId="84" dataDxfId="83" totalsRowDxfId="82">
  <tableColumns count="1">
    <tableColumn id="1" xr3:uid="{00000000-0010-0000-0800-000001000000}" name="Probe Barcode" dataDxfId="81"/>
  </tableColumns>
  <tableStyleInfo name="3-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_10" displayName="Table_10" ref="C16:D32" headerRowDxfId="80" dataDxfId="79" totalsRowDxfId="78">
  <tableColumns count="2">
    <tableColumn id="1" xr3:uid="{00000000-0010-0000-0900-000001000000}" name="Post-Hybridization Cell Concentration_x000a__x000a_ (Cells in Post-Hyb _x000a_Wash buffer)" dataDxfId="77">
      <calculatedColumnFormula>IF(ISBLANK('Equal Pooling (Recommended)'!C15),"",'Equal Pooling (Recommended)'!C15)</calculatedColumnFormula>
    </tableColumn>
    <tableColumn id="2" xr3:uid="{00000000-0010-0000-0900-000002000000}" name="Post-Hybridization Sample Volume_x000a__x000a_" dataDxfId="76">
      <calculatedColumnFormula>IF(ISBLANK('Equal Pooling (Recommended)'!D15),"",'Equal Pooling (Recommended)'!D15)</calculatedColumnFormula>
    </tableColumn>
  </tableColumns>
  <tableStyleInfo name="3-style 2"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11" displayName="Table_11" ref="E16:J32" headerRowDxfId="75" dataDxfId="74" totalsRowDxfId="73">
  <tableColumns count="6">
    <tableColumn id="1" xr3:uid="{00000000-0010-0000-0A00-000001000000}" name="Total Cells in Hybridization_x000a__x000a_(Post-Hyb Cell _x000a_Conc. *  Volume)" dataDxfId="72">
      <calculatedColumnFormula>IF(ISTEXT(D17),"",IF((C17*D17)&gt;0,C17*D17,))</calculatedColumnFormula>
    </tableColumn>
    <tableColumn id="2" xr3:uid="{00000000-0010-0000-0A00-000002000000}" name="% of Final Pool _x000a__x000a_  _x000a_ " dataDxfId="71">
      <calculatedColumnFormula>IF(ISTEXT(E17),"",E17/$C$36)</calculatedColumnFormula>
    </tableColumn>
    <tableColumn id="3" xr3:uid="{00000000-0010-0000-0A00-000003000000}" name="Cells per Sample _x000a_Added to the Pool _x000a__x000a_(Entire sample _x000a_volume is pooled)" dataDxfId="70">
      <calculatedColumnFormula>IF(ISTEXT(E17),"",E17)</calculatedColumnFormula>
    </tableColumn>
    <tableColumn id="4" xr3:uid="{00000000-0010-0000-0A00-000004000000}" name="Sample Volume _x000a_to be Added_x000a__x000a_ (Entire sample _x000a_volume is pooled)" dataDxfId="69">
      <calculatedColumnFormula>IF(ISTEXT(G17),"",G17/C17)</calculatedColumnFormula>
    </tableColumn>
    <tableColumn id="5" xr3:uid="{00000000-0010-0000-0A00-000005000000}" name="Expected Cells Recovered per Probe Barcode _x000a__x000a_ (Assumes Maximum Supported Number of Cells Targeted per GEM Reaction)" dataDxfId="68">
      <calculatedColumnFormula>IF(ISTEXT(F17),"",(IF($B$36&gt;4,F17/MAX($F$17:$F$32)*8000,F17/MAX($F$17:$F$32)*10000)))</calculatedColumnFormula>
    </tableColumn>
    <tableColumn id="6" xr3:uid="{00000000-0010-0000-0A00-000006000000}" name="Max. Expected Cells recovered per barcode Given Limiting cell number" dataDxfId="67">
      <calculatedColumnFormula>IF(ISTEXT(G17),"", IF(G17&gt;I17*1.65/0.8,I17, ($C$36/SUM($I$17:$I$32)*I17)*0.8/1.65))</calculatedColumnFormula>
    </tableColumn>
  </tableColumns>
  <tableStyleInfo name="3-style 3"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D20:E36" headerRowDxfId="66" dataDxfId="64" totalsRowDxfId="63" headerRowBorderDxfId="65">
  <tableColumns count="2">
    <tableColumn id="1" xr3:uid="{00000000-0010-0000-0500-000001000000}" name="Post-Hybridization Cell Concentration_x000a__x000a_ (Cells in Post-Hyb _x000a_Wash buffer)" dataDxfId="62">
      <calculatedColumnFormula>IF(ISBLANK('Equal Pooling (Recommended)'!C15),"",'Equal Pooling (Recommended)'!C15)</calculatedColumnFormula>
    </tableColumn>
    <tableColumn id="2" xr3:uid="{00000000-0010-0000-0500-000002000000}" name="Post-Hybridization Sample Volume_x000a__x000a_" dataDxfId="61">
      <calculatedColumnFormula>IF(ISBLANK('Equal Pooling (Recommended)'!D15),"",'Equal Pooling (Recommended)'!D15)</calculatedColumnFormula>
    </tableColumn>
  </tableColumns>
  <tableStyleInfo name="2-style"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F20:K36" headerRowDxfId="60" dataDxfId="59" totalsRowDxfId="58">
  <tableColumns count="6">
    <tableColumn id="1" xr3:uid="{00000000-0010-0000-0600-000001000000}" name="Total Cells in Hybridization_x000a__x000a_(Post-Hyb Cell _x000a_Conc. *  Volume)" dataDxfId="57">
      <calculatedColumnFormula>IF(ISNUMBER(D21),D21*E21,"")</calculatedColumnFormula>
    </tableColumn>
    <tableColumn id="2" xr3:uid="{00000000-0010-0000-0600-000002000000}" name="% of final pool _x000a__x000a_  " dataDxfId="56">
      <calculatedColumnFormula>IF(ISNUMBER(D21),H21/$C$40,"")</calculatedColumnFormula>
    </tableColumn>
    <tableColumn id="3" xr3:uid="{00000000-0010-0000-0600-000003000000}" name="Cells per Sample _x000a_Added to the Pool  _x000a_  _x000a_(Lowest Cell Count Amongst Samples Included in Normalization)" dataDxfId="55">
      <calculatedColumnFormula array="1">_xlfn.IFS(ISTEXT(E21),"",AND(F21&gt;=_xlfn.MINIFS($F$21:$F$36,$B$21:$B$36,TRUE), _xlfn.MINIFS($F$21:$F$36,$B$21:$B$36,TRUE)&gt;0),_xlfn.MINIFS($F$21:$F$36,$B$21:$B$36,TRUE),TRUE,F21)</calculatedColumnFormula>
    </tableColumn>
    <tableColumn id="4" xr3:uid="{00000000-0010-0000-0600-000004000000}" name="Sample Volume _x000a_to be Added _x000a__x000a_ (Cells per Sample Added to the Pool/ Post-Hybridization Cell Conc.)" dataDxfId="54">
      <calculatedColumnFormula>IF(ISTEXT(E21),"",H21/D21)</calculatedColumnFormula>
    </tableColumn>
    <tableColumn id="5" xr3:uid="{00000000-0010-0000-0600-000005000000}" name="Expected Cells Recovered per Probe Barcode _x000a__x000a_ (Assumes Maximum Supported Number of Cells Targeted per GEM Reaction)" dataDxfId="53">
      <calculatedColumnFormula>IF(ISTEXT(E21),"",(IF($B$40&gt;4,G21/MAX($G$21:$G$36)*8000,G21/MAX($G$21:$G$36)*10000)))</calculatedColumnFormula>
    </tableColumn>
    <tableColumn id="6" xr3:uid="{00000000-0010-0000-0600-000006000000}" name="Max. Expected Cells Recovered per Probe Barcode Given Limiting Cell Number" dataDxfId="52">
      <calculatedColumnFormula>IF(ISTEXT(E21),"", IF(H21&gt;J21*1.65/0.8,J21, ($C$40/SUM($J$21:$J$36)*J21)*0.8/1.65))</calculatedColumnFormula>
    </tableColumn>
  </tableColumns>
  <tableStyleInfo name="2-style 2"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8" displayName="Table_8" ref="C20:C36" headerRowDxfId="51" dataDxfId="49" totalsRowDxfId="48" headerRowBorderDxfId="50">
  <tableColumns count="1">
    <tableColumn id="1" xr3:uid="{00000000-0010-0000-0700-000001000000}" name="Probe Barcode" dataDxfId="47"/>
  </tableColumns>
  <tableStyleInfo name="2-style 3"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upport@10xgenomics.com"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4.bin"/><Relationship Id="rId4" Type="http://schemas.openxmlformats.org/officeDocument/2006/relationships/table" Target="../tables/table6.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5.bin"/><Relationship Id="rId4" Type="http://schemas.openxmlformats.org/officeDocument/2006/relationships/table" Target="../tables/table9.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6.bin"/><Relationship Id="rId4" Type="http://schemas.openxmlformats.org/officeDocument/2006/relationships/table" Target="../tables/table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CD341-F57B-4C5D-9158-701F21C05F64}">
  <sheetPr>
    <tabColor rgb="FFFC5951"/>
    <pageSetUpPr fitToPage="1"/>
  </sheetPr>
  <dimension ref="A1:R33"/>
  <sheetViews>
    <sheetView tabSelected="1" zoomScaleNormal="100" workbookViewId="0">
      <selection activeCell="N6" sqref="N6"/>
    </sheetView>
  </sheetViews>
  <sheetFormatPr defaultColWidth="8.6328125" defaultRowHeight="12.5"/>
  <cols>
    <col min="1" max="1" width="4.453125" style="2" customWidth="1"/>
    <col min="2" max="12" width="10.453125" style="2" customWidth="1"/>
    <col min="13" max="13" width="4.453125" style="2" customWidth="1"/>
    <col min="14" max="14" width="99.6328125" style="2" customWidth="1"/>
    <col min="15" max="31" width="8.6328125" style="2"/>
    <col min="32" max="32" width="21.08984375" style="2" customWidth="1"/>
    <col min="33" max="16384" width="8.6328125" style="2"/>
  </cols>
  <sheetData>
    <row r="1" spans="1:14" ht="9" customHeight="1">
      <c r="A1" s="283"/>
      <c r="B1" s="283"/>
      <c r="C1" s="283"/>
      <c r="D1" s="284"/>
      <c r="E1" s="284"/>
      <c r="F1" s="284"/>
      <c r="G1" s="284"/>
      <c r="H1" s="284"/>
      <c r="I1" s="284"/>
      <c r="J1" s="284"/>
      <c r="K1" s="284"/>
      <c r="L1" s="284"/>
      <c r="M1" s="284"/>
    </row>
    <row r="2" spans="1:14" ht="56" customHeight="1">
      <c r="A2" s="283"/>
      <c r="B2" s="283"/>
      <c r="C2" s="283"/>
      <c r="D2" s="285" t="s">
        <v>122</v>
      </c>
      <c r="E2" s="285"/>
      <c r="F2" s="285"/>
      <c r="G2" s="285"/>
      <c r="H2" s="285"/>
      <c r="I2" s="285"/>
      <c r="J2" s="208" t="s">
        <v>123</v>
      </c>
      <c r="K2" s="286" t="s">
        <v>156</v>
      </c>
      <c r="L2" s="286"/>
      <c r="M2" s="284"/>
    </row>
    <row r="3" spans="1:14" ht="26.25" customHeight="1">
      <c r="A3" s="283"/>
      <c r="B3" s="283"/>
      <c r="C3" s="283"/>
      <c r="D3" s="287" t="s">
        <v>25</v>
      </c>
      <c r="E3" s="287"/>
      <c r="F3" s="287"/>
      <c r="G3" s="287"/>
      <c r="H3" s="287"/>
      <c r="I3" s="287"/>
      <c r="J3" s="1"/>
      <c r="K3" s="288"/>
      <c r="L3" s="288"/>
      <c r="M3" s="284"/>
    </row>
    <row r="4" spans="1:14" ht="9" customHeight="1">
      <c r="A4" s="283"/>
      <c r="B4" s="283"/>
      <c r="C4" s="283"/>
      <c r="D4" s="289"/>
      <c r="E4" s="289"/>
      <c r="F4" s="289"/>
      <c r="G4" s="289"/>
      <c r="H4" s="289"/>
      <c r="I4" s="289"/>
      <c r="J4" s="289"/>
      <c r="K4" s="289"/>
      <c r="L4" s="289"/>
      <c r="M4" s="284"/>
    </row>
    <row r="5" spans="1:14" ht="18">
      <c r="A5" s="273" t="s">
        <v>26</v>
      </c>
      <c r="B5" s="273"/>
      <c r="C5" s="273"/>
      <c r="D5" s="273"/>
      <c r="E5" s="273"/>
      <c r="F5" s="273"/>
      <c r="G5" s="273"/>
      <c r="H5" s="273"/>
      <c r="I5" s="273"/>
      <c r="J5" s="273"/>
      <c r="K5" s="273"/>
      <c r="L5" s="273"/>
      <c r="M5" s="3"/>
    </row>
    <row r="6" spans="1:14" s="27" customFormat="1" ht="75.5" customHeight="1">
      <c r="A6" s="72"/>
      <c r="B6" s="279" t="s">
        <v>81</v>
      </c>
      <c r="C6" s="279"/>
      <c r="D6" s="279"/>
      <c r="E6" s="279"/>
      <c r="F6" s="279"/>
      <c r="G6" s="279"/>
      <c r="H6" s="279"/>
      <c r="I6" s="279"/>
      <c r="J6" s="279"/>
      <c r="K6" s="279"/>
      <c r="L6" s="279"/>
      <c r="M6" s="73"/>
      <c r="N6" s="74"/>
    </row>
    <row r="7" spans="1:14" s="26" customFormat="1" ht="70.75" customHeight="1">
      <c r="A7" s="75"/>
      <c r="B7" s="277" t="s">
        <v>135</v>
      </c>
      <c r="C7" s="278"/>
      <c r="D7" s="278"/>
      <c r="E7" s="278"/>
      <c r="F7" s="278"/>
      <c r="G7" s="278"/>
      <c r="H7" s="278"/>
      <c r="I7" s="278"/>
      <c r="J7" s="278"/>
      <c r="K7" s="278"/>
      <c r="L7" s="278"/>
      <c r="M7" s="76"/>
    </row>
    <row r="8" spans="1:14" s="27" customFormat="1" ht="60" customHeight="1">
      <c r="A8" s="72"/>
      <c r="B8" s="279" t="s">
        <v>82</v>
      </c>
      <c r="C8" s="279"/>
      <c r="D8" s="279"/>
      <c r="E8" s="279"/>
      <c r="F8" s="279"/>
      <c r="G8" s="279"/>
      <c r="H8" s="279"/>
      <c r="I8" s="279"/>
      <c r="J8" s="279"/>
      <c r="K8" s="279"/>
      <c r="L8" s="279"/>
      <c r="M8" s="73"/>
      <c r="N8" s="74"/>
    </row>
    <row r="9" spans="1:14" s="27" customFormat="1" ht="22.5" customHeight="1">
      <c r="A9" s="72"/>
      <c r="B9" s="279" t="s">
        <v>128</v>
      </c>
      <c r="C9" s="279"/>
      <c r="D9" s="279"/>
      <c r="E9" s="279"/>
      <c r="F9" s="279"/>
      <c r="G9" s="279"/>
      <c r="H9" s="279"/>
      <c r="I9" s="279"/>
      <c r="J9" s="279"/>
      <c r="K9" s="279"/>
      <c r="L9" s="279"/>
      <c r="M9" s="73"/>
    </row>
    <row r="10" spans="1:14" s="27" customFormat="1" ht="17.399999999999999" customHeight="1">
      <c r="A10" s="72"/>
      <c r="B10" s="282" t="s">
        <v>124</v>
      </c>
      <c r="C10" s="282"/>
      <c r="D10" s="282"/>
      <c r="E10" s="282"/>
      <c r="F10" s="282"/>
      <c r="G10" s="282"/>
      <c r="H10" s="282"/>
      <c r="I10" s="282"/>
      <c r="J10" s="282"/>
      <c r="K10" s="282"/>
      <c r="L10" s="282"/>
      <c r="M10" s="73"/>
    </row>
    <row r="11" spans="1:14" s="31" customFormat="1" ht="17.5">
      <c r="A11" s="77"/>
      <c r="B11" s="282" t="s">
        <v>125</v>
      </c>
      <c r="C11" s="282"/>
      <c r="D11" s="282"/>
      <c r="E11" s="282"/>
      <c r="F11" s="282"/>
      <c r="G11" s="282"/>
      <c r="H11" s="282"/>
      <c r="I11" s="282"/>
      <c r="J11" s="282"/>
      <c r="K11" s="282"/>
      <c r="L11" s="282"/>
      <c r="M11" s="78"/>
    </row>
    <row r="12" spans="1:14" ht="17.5">
      <c r="A12" s="79"/>
      <c r="B12" s="80"/>
      <c r="C12" s="274"/>
      <c r="D12" s="274"/>
      <c r="E12" s="274"/>
      <c r="F12" s="274"/>
      <c r="G12" s="274"/>
      <c r="H12" s="274"/>
      <c r="I12" s="274"/>
      <c r="J12" s="274"/>
      <c r="K12" s="274"/>
      <c r="L12" s="274"/>
      <c r="M12" s="81"/>
    </row>
    <row r="13" spans="1:14" ht="27.5" customHeight="1">
      <c r="A13" s="79"/>
      <c r="B13" s="280" t="s">
        <v>155</v>
      </c>
      <c r="C13" s="280"/>
      <c r="D13" s="280"/>
      <c r="E13" s="280"/>
      <c r="F13" s="280"/>
      <c r="G13" s="280"/>
      <c r="H13" s="280"/>
      <c r="I13" s="280"/>
      <c r="J13" s="280"/>
      <c r="K13" s="280"/>
      <c r="L13" s="280"/>
      <c r="M13" s="81"/>
      <c r="N13" s="16"/>
    </row>
    <row r="14" spans="1:14" s="27" customFormat="1" ht="14">
      <c r="A14" s="274"/>
      <c r="B14" s="274"/>
      <c r="C14" s="274"/>
      <c r="D14" s="274"/>
      <c r="E14" s="274"/>
      <c r="F14" s="274"/>
      <c r="G14" s="274"/>
      <c r="H14" s="274"/>
      <c r="I14" s="274"/>
      <c r="J14" s="274"/>
      <c r="K14" s="274"/>
      <c r="L14" s="274"/>
      <c r="M14" s="274"/>
    </row>
    <row r="15" spans="1:14" ht="18">
      <c r="A15" s="273" t="s">
        <v>27</v>
      </c>
      <c r="B15" s="273"/>
      <c r="C15" s="273"/>
      <c r="D15" s="273"/>
      <c r="E15" s="273"/>
      <c r="F15" s="273"/>
      <c r="G15" s="273"/>
      <c r="H15" s="273"/>
      <c r="I15" s="273"/>
      <c r="J15" s="273"/>
      <c r="K15" s="273"/>
      <c r="L15" s="273"/>
      <c r="M15" s="273"/>
    </row>
    <row r="16" spans="1:14" ht="14.5">
      <c r="A16" s="79"/>
      <c r="B16" s="82" t="s">
        <v>28</v>
      </c>
      <c r="C16" s="275" t="s">
        <v>78</v>
      </c>
      <c r="D16" s="275"/>
      <c r="E16" s="275"/>
      <c r="F16" s="275"/>
      <c r="G16" s="275"/>
      <c r="H16" s="275"/>
      <c r="I16" s="275"/>
      <c r="J16" s="275"/>
      <c r="K16" s="275"/>
      <c r="L16" s="275"/>
      <c r="M16" s="79"/>
    </row>
    <row r="17" spans="1:18" ht="14">
      <c r="A17" s="79"/>
      <c r="B17" s="82" t="s">
        <v>29</v>
      </c>
      <c r="C17" s="275" t="s">
        <v>113</v>
      </c>
      <c r="D17" s="275"/>
      <c r="E17" s="275"/>
      <c r="F17" s="275"/>
      <c r="G17" s="275"/>
      <c r="H17" s="275"/>
      <c r="I17" s="275"/>
      <c r="J17" s="275"/>
      <c r="K17" s="275"/>
      <c r="L17" s="275"/>
      <c r="M17" s="79"/>
    </row>
    <row r="18" spans="1:18" ht="14">
      <c r="A18" s="281"/>
      <c r="B18" s="281"/>
      <c r="C18" s="281"/>
      <c r="D18" s="281"/>
      <c r="E18" s="281"/>
      <c r="F18" s="281"/>
      <c r="G18" s="281"/>
      <c r="H18" s="281"/>
      <c r="I18" s="281"/>
      <c r="J18" s="281"/>
      <c r="K18" s="281"/>
      <c r="L18" s="281"/>
      <c r="M18" s="281"/>
    </row>
    <row r="19" spans="1:18" ht="18">
      <c r="A19" s="273" t="s">
        <v>32</v>
      </c>
      <c r="B19" s="273"/>
      <c r="C19" s="273"/>
      <c r="D19" s="273"/>
      <c r="E19" s="273"/>
      <c r="F19" s="273"/>
      <c r="G19" s="273"/>
      <c r="H19" s="273"/>
      <c r="I19" s="273"/>
      <c r="J19" s="273"/>
      <c r="K19" s="273"/>
      <c r="L19" s="273"/>
      <c r="M19" s="273"/>
    </row>
    <row r="20" spans="1:18" s="27" customFormat="1" ht="18">
      <c r="A20" s="83"/>
      <c r="B20" s="84" t="s">
        <v>33</v>
      </c>
      <c r="C20" s="279" t="s">
        <v>34</v>
      </c>
      <c r="D20" s="279"/>
      <c r="E20" s="279"/>
      <c r="F20" s="279"/>
      <c r="G20" s="279"/>
      <c r="H20" s="279"/>
      <c r="I20" s="279"/>
      <c r="J20" s="279"/>
      <c r="K20" s="279"/>
      <c r="L20" s="279"/>
      <c r="M20" s="83"/>
    </row>
    <row r="21" spans="1:18" s="28" customFormat="1" ht="30.5" customHeight="1">
      <c r="A21" s="85"/>
      <c r="B21" s="86" t="s">
        <v>33</v>
      </c>
      <c r="C21" s="291" t="s">
        <v>77</v>
      </c>
      <c r="D21" s="291"/>
      <c r="E21" s="291"/>
      <c r="F21" s="291"/>
      <c r="G21" s="291"/>
      <c r="H21" s="291"/>
      <c r="I21" s="291"/>
      <c r="J21" s="291"/>
      <c r="K21" s="291"/>
      <c r="L21" s="291"/>
      <c r="M21" s="85"/>
      <c r="N21" s="276"/>
      <c r="O21" s="276"/>
      <c r="P21" s="276"/>
      <c r="Q21" s="276"/>
      <c r="R21" s="276"/>
    </row>
    <row r="22" spans="1:18" s="28" customFormat="1" ht="15.5">
      <c r="A22" s="85"/>
      <c r="B22" s="86" t="s">
        <v>33</v>
      </c>
      <c r="C22" s="291" t="s">
        <v>57</v>
      </c>
      <c r="D22" s="291"/>
      <c r="E22" s="291"/>
      <c r="F22" s="291"/>
      <c r="G22" s="291"/>
      <c r="H22" s="291"/>
      <c r="I22" s="291"/>
      <c r="J22" s="291"/>
      <c r="K22" s="291"/>
      <c r="L22" s="291"/>
      <c r="M22" s="85"/>
      <c r="N22" s="87"/>
      <c r="O22" s="87"/>
      <c r="P22" s="87"/>
      <c r="Q22" s="87"/>
      <c r="R22" s="87"/>
    </row>
    <row r="23" spans="1:18" s="28" customFormat="1" ht="30.5" customHeight="1">
      <c r="A23" s="85"/>
      <c r="B23" s="86" t="s">
        <v>33</v>
      </c>
      <c r="C23" s="291" t="s">
        <v>103</v>
      </c>
      <c r="D23" s="291"/>
      <c r="E23" s="291"/>
      <c r="F23" s="291"/>
      <c r="G23" s="291"/>
      <c r="H23" s="291"/>
      <c r="I23" s="291"/>
      <c r="J23" s="291"/>
      <c r="K23" s="291"/>
      <c r="L23" s="291"/>
      <c r="M23" s="85"/>
    </row>
    <row r="24" spans="1:18" s="27" customFormat="1" ht="30.5" customHeight="1">
      <c r="A24" s="83"/>
      <c r="B24" s="84" t="s">
        <v>33</v>
      </c>
      <c r="C24" s="279" t="s">
        <v>69</v>
      </c>
      <c r="D24" s="279"/>
      <c r="E24" s="279"/>
      <c r="F24" s="279"/>
      <c r="G24" s="279"/>
      <c r="H24" s="279"/>
      <c r="I24" s="279"/>
      <c r="J24" s="279"/>
      <c r="K24" s="279"/>
      <c r="L24" s="279"/>
      <c r="M24" s="83"/>
    </row>
    <row r="25" spans="1:18" s="27" customFormat="1" ht="15.5">
      <c r="A25" s="72"/>
      <c r="B25" s="84" t="s">
        <v>33</v>
      </c>
      <c r="C25" s="291" t="s">
        <v>127</v>
      </c>
      <c r="D25" s="291"/>
      <c r="E25" s="291"/>
      <c r="F25" s="291"/>
      <c r="G25" s="291"/>
      <c r="H25" s="291"/>
      <c r="I25" s="291"/>
      <c r="J25" s="291"/>
      <c r="K25" s="291"/>
      <c r="L25" s="291"/>
      <c r="M25" s="72"/>
    </row>
    <row r="26" spans="1:18" ht="18">
      <c r="A26" s="273" t="s">
        <v>35</v>
      </c>
      <c r="B26" s="273"/>
      <c r="C26" s="273"/>
      <c r="D26" s="273"/>
      <c r="E26" s="273"/>
      <c r="F26" s="273"/>
      <c r="G26" s="273"/>
      <c r="H26" s="273"/>
      <c r="I26" s="273"/>
      <c r="J26" s="273"/>
      <c r="K26" s="273"/>
      <c r="L26" s="273"/>
      <c r="M26" s="273"/>
    </row>
    <row r="27" spans="1:18" ht="15" customHeight="1">
      <c r="A27" s="168"/>
      <c r="B27" s="292" t="s">
        <v>36</v>
      </c>
      <c r="C27" s="292"/>
      <c r="D27" s="292"/>
      <c r="E27" s="292"/>
      <c r="F27" s="292"/>
      <c r="G27" s="292"/>
      <c r="H27" s="292"/>
      <c r="I27" s="292"/>
      <c r="J27" s="292"/>
      <c r="K27" s="292"/>
      <c r="L27" s="292"/>
      <c r="M27" s="168"/>
    </row>
    <row r="28" spans="1:18" ht="15" customHeight="1">
      <c r="A28" s="168"/>
      <c r="B28" s="281" t="s">
        <v>37</v>
      </c>
      <c r="C28" s="281"/>
      <c r="D28" s="281"/>
      <c r="E28" s="281"/>
      <c r="F28" s="281"/>
      <c r="G28" s="281"/>
      <c r="H28" s="281"/>
      <c r="I28" s="281"/>
      <c r="J28" s="281"/>
      <c r="K28" s="281"/>
      <c r="L28" s="281"/>
      <c r="M28" s="88"/>
    </row>
    <row r="29" spans="1:18" ht="15" customHeight="1">
      <c r="A29" s="168"/>
      <c r="B29" s="281" t="s">
        <v>38</v>
      </c>
      <c r="C29" s="281"/>
      <c r="D29" s="281"/>
      <c r="E29" s="281"/>
      <c r="F29" s="281"/>
      <c r="G29" s="281"/>
      <c r="H29" s="281"/>
      <c r="I29" s="281"/>
      <c r="J29" s="281"/>
      <c r="K29" s="281"/>
      <c r="L29" s="281"/>
      <c r="M29" s="168"/>
    </row>
    <row r="30" spans="1:18" ht="15" customHeight="1">
      <c r="A30" s="168"/>
      <c r="B30" s="281" t="s">
        <v>39</v>
      </c>
      <c r="C30" s="281"/>
      <c r="D30" s="281"/>
      <c r="E30" s="281"/>
      <c r="F30" s="281"/>
      <c r="G30" s="281"/>
      <c r="H30" s="281"/>
      <c r="I30" s="281"/>
      <c r="J30" s="281"/>
      <c r="K30" s="281"/>
      <c r="L30" s="281"/>
      <c r="M30" s="168"/>
    </row>
    <row r="31" spans="1:18" ht="9" customHeight="1">
      <c r="A31" s="281"/>
      <c r="B31" s="281"/>
      <c r="C31" s="281"/>
      <c r="D31" s="281"/>
      <c r="E31" s="281"/>
      <c r="F31" s="281"/>
      <c r="G31" s="281"/>
      <c r="H31" s="281"/>
      <c r="I31" s="281"/>
      <c r="J31" s="281"/>
      <c r="K31" s="281"/>
      <c r="L31" s="281"/>
      <c r="M31" s="281"/>
    </row>
    <row r="32" spans="1:18" ht="15" customHeight="1">
      <c r="A32" s="168"/>
      <c r="B32" s="290" t="s">
        <v>40</v>
      </c>
      <c r="C32" s="290"/>
      <c r="D32" s="290"/>
      <c r="E32" s="290"/>
      <c r="F32" s="290"/>
      <c r="G32" s="290"/>
      <c r="H32" s="290"/>
      <c r="I32" s="290"/>
      <c r="J32" s="290"/>
      <c r="K32" s="290"/>
      <c r="L32" s="290"/>
      <c r="M32" s="168"/>
    </row>
    <row r="33" spans="1:13" ht="15" customHeight="1">
      <c r="A33" s="281"/>
      <c r="B33" s="281"/>
      <c r="C33" s="281"/>
      <c r="D33" s="281"/>
      <c r="E33" s="281"/>
      <c r="F33" s="281"/>
      <c r="G33" s="281"/>
      <c r="H33" s="281"/>
      <c r="I33" s="281"/>
      <c r="J33" s="281"/>
      <c r="K33" s="281"/>
      <c r="L33" s="281"/>
      <c r="M33" s="281"/>
    </row>
  </sheetData>
  <sheetProtection algorithmName="SHA-512" hashValue="tqWDNWZEdV9AQ1JihV5LaA4+RjbZPxKSd+0dl2Jcj9osw444U0NI4hDVh0ELrAWn/FXtCDvW1Xo57XKZ8H+TXQ==" saltValue="oWeX9Rdqk9zkIPbDNBAcwg==" spinCount="100000" sheet="1" selectLockedCells="1"/>
  <mergeCells count="40">
    <mergeCell ref="B32:L32"/>
    <mergeCell ref="A33:M33"/>
    <mergeCell ref="B28:L28"/>
    <mergeCell ref="C20:L20"/>
    <mergeCell ref="C21:L21"/>
    <mergeCell ref="C22:L22"/>
    <mergeCell ref="C23:L23"/>
    <mergeCell ref="C25:L25"/>
    <mergeCell ref="A26:M26"/>
    <mergeCell ref="B27:L27"/>
    <mergeCell ref="C24:L24"/>
    <mergeCell ref="B29:L29"/>
    <mergeCell ref="B30:L30"/>
    <mergeCell ref="A31:M31"/>
    <mergeCell ref="A1:C4"/>
    <mergeCell ref="D1:I1"/>
    <mergeCell ref="J1:L1"/>
    <mergeCell ref="M1:M4"/>
    <mergeCell ref="D2:I2"/>
    <mergeCell ref="K2:L2"/>
    <mergeCell ref="D3:I3"/>
    <mergeCell ref="K3:L3"/>
    <mergeCell ref="D4:I4"/>
    <mergeCell ref="J4:L4"/>
    <mergeCell ref="A5:L5"/>
    <mergeCell ref="C12:L12"/>
    <mergeCell ref="C17:L17"/>
    <mergeCell ref="N21:R21"/>
    <mergeCell ref="B7:L7"/>
    <mergeCell ref="B9:L9"/>
    <mergeCell ref="B8:L8"/>
    <mergeCell ref="B6:L6"/>
    <mergeCell ref="A19:M19"/>
    <mergeCell ref="B13:L13"/>
    <mergeCell ref="A14:M14"/>
    <mergeCell ref="A15:M15"/>
    <mergeCell ref="C16:L16"/>
    <mergeCell ref="A18:M18"/>
    <mergeCell ref="B10:L10"/>
    <mergeCell ref="B11:L11"/>
  </mergeCells>
  <hyperlinks>
    <hyperlink ref="B27" r:id="rId1" xr:uid="{7BFE3D5C-E41E-40F9-A5F8-5C0659BC4A72}"/>
  </hyperlinks>
  <pageMargins left="0.7" right="0.7" top="0.75" bottom="0.75" header="0.3" footer="0.3"/>
  <pageSetup scale="74" orientation="portrait" r:id="rId2"/>
  <ignoredErrors>
    <ignoredError sqref="B16:B17" numberStoredAsText="1"/>
  </ignoredError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Below="0" summaryRight="0"/>
    <pageSetUpPr fitToPage="1"/>
  </sheetPr>
  <dimension ref="A1:AB1007"/>
  <sheetViews>
    <sheetView topLeftCell="B1" zoomScaleNormal="100" workbookViewId="0">
      <selection activeCell="C15" sqref="C15"/>
    </sheetView>
  </sheetViews>
  <sheetFormatPr defaultColWidth="12.6328125" defaultRowHeight="15.75" customHeight="1"/>
  <cols>
    <col min="1" max="1" width="4.6328125" style="2" customWidth="1"/>
    <col min="2" max="2" width="15.6328125" style="2" customWidth="1"/>
    <col min="3" max="5" width="18.6328125" style="2" customWidth="1"/>
    <col min="6" max="6" width="11.36328125" style="2" customWidth="1"/>
    <col min="7" max="7" width="22.6328125" style="2" customWidth="1"/>
    <col min="8" max="8" width="27.36328125" style="2" customWidth="1"/>
    <col min="9" max="9" width="33" style="2" customWidth="1"/>
    <col min="10" max="10" width="16.08984375" style="2" customWidth="1"/>
    <col min="11" max="11" width="4.6328125" style="2" customWidth="1"/>
    <col min="12" max="12" width="12.6328125" style="2"/>
    <col min="13" max="13" width="15.6328125" style="2" customWidth="1"/>
    <col min="14" max="16384" width="12.6328125" style="2"/>
  </cols>
  <sheetData>
    <row r="1" spans="1:28" ht="26" customHeight="1">
      <c r="A1" s="293"/>
      <c r="B1" s="294" t="s">
        <v>157</v>
      </c>
      <c r="C1" s="294"/>
      <c r="D1" s="294"/>
      <c r="E1" s="294"/>
      <c r="F1" s="294"/>
      <c r="G1" s="294"/>
      <c r="H1" s="294"/>
      <c r="I1" s="294"/>
      <c r="J1" s="294"/>
      <c r="K1" s="293"/>
    </row>
    <row r="2" spans="1:28" ht="26" customHeight="1">
      <c r="A2" s="293"/>
      <c r="B2" s="294" t="s">
        <v>67</v>
      </c>
      <c r="C2" s="294"/>
      <c r="D2" s="294"/>
      <c r="E2" s="294"/>
      <c r="F2" s="294"/>
      <c r="G2" s="294"/>
      <c r="H2" s="294"/>
      <c r="I2" s="294"/>
      <c r="J2" s="294"/>
      <c r="K2" s="293"/>
    </row>
    <row r="3" spans="1:28" ht="15" customHeight="1">
      <c r="A3" s="112"/>
      <c r="B3" s="113"/>
      <c r="C3" s="113"/>
      <c r="D3" s="113"/>
      <c r="E3" s="113"/>
      <c r="F3" s="113"/>
      <c r="G3" s="113"/>
      <c r="H3" s="113"/>
      <c r="I3" s="113"/>
      <c r="J3" s="113"/>
      <c r="K3" s="112"/>
    </row>
    <row r="4" spans="1:28" ht="42.5" customHeight="1">
      <c r="A4" s="112"/>
      <c r="B4" s="296" t="s">
        <v>126</v>
      </c>
      <c r="C4" s="296"/>
      <c r="D4" s="296"/>
      <c r="E4" s="296"/>
      <c r="F4" s="296"/>
      <c r="G4" s="296"/>
      <c r="H4" s="296"/>
      <c r="I4" s="296"/>
      <c r="J4" s="296"/>
      <c r="K4" s="112"/>
    </row>
    <row r="5" spans="1:28" ht="15" customHeight="1">
      <c r="A5" s="112"/>
      <c r="B5" s="113"/>
      <c r="C5" s="307"/>
      <c r="D5" s="308"/>
      <c r="E5" s="308"/>
      <c r="F5" s="308"/>
      <c r="G5" s="308"/>
      <c r="H5" s="308"/>
      <c r="I5" s="308"/>
      <c r="J5" s="308"/>
      <c r="K5" s="112"/>
    </row>
    <row r="6" spans="1:28" s="10" customFormat="1" ht="15" customHeight="1">
      <c r="A6" s="297"/>
      <c r="B6" s="295" t="s">
        <v>74</v>
      </c>
      <c r="C6" s="295"/>
      <c r="D6" s="295"/>
      <c r="E6" s="295"/>
      <c r="F6" s="295"/>
      <c r="G6" s="295"/>
      <c r="H6" s="295"/>
      <c r="I6" s="295"/>
      <c r="J6" s="295"/>
      <c r="K6" s="297"/>
      <c r="L6" s="304"/>
      <c r="M6" s="304"/>
      <c r="N6" s="304"/>
      <c r="O6" s="304"/>
      <c r="P6" s="304"/>
      <c r="Q6" s="304"/>
      <c r="R6" s="9"/>
      <c r="S6" s="9"/>
      <c r="T6" s="9"/>
      <c r="U6" s="9"/>
      <c r="V6" s="9"/>
      <c r="W6" s="9"/>
      <c r="X6" s="9"/>
      <c r="Y6" s="9"/>
      <c r="Z6" s="9"/>
      <c r="AA6" s="9"/>
      <c r="AB6" s="9"/>
    </row>
    <row r="7" spans="1:28" ht="15" customHeight="1">
      <c r="A7" s="297"/>
      <c r="B7" s="299" t="s">
        <v>0</v>
      </c>
      <c r="C7" s="299"/>
      <c r="D7" s="299"/>
      <c r="E7" s="299"/>
      <c r="F7" s="299"/>
      <c r="G7" s="299"/>
      <c r="H7" s="299"/>
      <c r="I7" s="299"/>
      <c r="J7" s="299"/>
      <c r="K7" s="297"/>
      <c r="L7" s="304"/>
      <c r="M7" s="304"/>
      <c r="N7" s="304"/>
      <c r="O7" s="304"/>
      <c r="P7" s="304"/>
      <c r="Q7" s="304"/>
      <c r="R7" s="4"/>
      <c r="S7" s="4"/>
      <c r="T7" s="4"/>
      <c r="U7" s="4"/>
      <c r="V7" s="4"/>
      <c r="W7" s="4"/>
      <c r="X7" s="4"/>
      <c r="Y7" s="4"/>
      <c r="Z7" s="4"/>
      <c r="AA7" s="4"/>
      <c r="AB7" s="4"/>
    </row>
    <row r="8" spans="1:28" ht="15" customHeight="1">
      <c r="A8" s="297"/>
      <c r="B8" s="299"/>
      <c r="C8" s="299"/>
      <c r="D8" s="299"/>
      <c r="E8" s="299"/>
      <c r="F8" s="299"/>
      <c r="G8" s="299"/>
      <c r="H8" s="299"/>
      <c r="I8" s="299"/>
      <c r="J8" s="299"/>
      <c r="K8" s="297"/>
      <c r="L8" s="305"/>
      <c r="M8" s="305"/>
      <c r="N8" s="305"/>
      <c r="O8" s="305"/>
      <c r="P8" s="305"/>
      <c r="Q8" s="305"/>
      <c r="R8" s="4"/>
      <c r="S8" s="4"/>
      <c r="T8" s="4"/>
      <c r="U8" s="4"/>
      <c r="V8" s="4"/>
      <c r="W8" s="4"/>
      <c r="X8" s="4"/>
      <c r="Y8" s="4"/>
      <c r="Z8" s="4"/>
      <c r="AA8" s="4"/>
      <c r="AB8" s="4"/>
    </row>
    <row r="9" spans="1:28" s="26" customFormat="1" ht="15.5">
      <c r="A9" s="297"/>
      <c r="B9" s="114" t="s">
        <v>28</v>
      </c>
      <c r="C9" s="300" t="s">
        <v>115</v>
      </c>
      <c r="D9" s="301"/>
      <c r="E9" s="301"/>
      <c r="F9" s="301"/>
      <c r="G9" s="301"/>
      <c r="H9" s="301"/>
      <c r="I9" s="301"/>
      <c r="J9" s="301"/>
      <c r="K9" s="297"/>
      <c r="L9" s="306"/>
      <c r="M9" s="306"/>
      <c r="N9" s="306"/>
      <c r="O9" s="306"/>
      <c r="P9" s="306"/>
      <c r="Q9" s="306"/>
      <c r="R9" s="5"/>
      <c r="S9" s="5"/>
      <c r="T9" s="5"/>
      <c r="U9" s="5"/>
      <c r="V9" s="5"/>
      <c r="W9" s="5"/>
      <c r="X9" s="5"/>
      <c r="Y9" s="5"/>
      <c r="Z9" s="5"/>
      <c r="AA9" s="5"/>
      <c r="AB9" s="5"/>
    </row>
    <row r="10" spans="1:28" s="26" customFormat="1" ht="40" customHeight="1">
      <c r="A10" s="297"/>
      <c r="B10" s="115" t="s">
        <v>29</v>
      </c>
      <c r="C10" s="302" t="s">
        <v>136</v>
      </c>
      <c r="D10" s="302"/>
      <c r="E10" s="302"/>
      <c r="F10" s="302"/>
      <c r="G10" s="302"/>
      <c r="H10" s="302"/>
      <c r="I10" s="302"/>
      <c r="J10" s="302"/>
      <c r="K10" s="297"/>
      <c r="L10" s="5"/>
      <c r="M10" s="5"/>
      <c r="N10" s="5"/>
      <c r="O10" s="5"/>
      <c r="P10" s="5"/>
      <c r="Q10" s="5"/>
      <c r="R10" s="5"/>
      <c r="S10" s="5"/>
      <c r="T10" s="5"/>
      <c r="U10" s="5"/>
      <c r="V10" s="5"/>
      <c r="W10" s="5"/>
      <c r="X10" s="5"/>
      <c r="Y10" s="5"/>
      <c r="Z10" s="5"/>
      <c r="AA10" s="5"/>
      <c r="AB10" s="5"/>
    </row>
    <row r="11" spans="1:28" s="26" customFormat="1" ht="15" customHeight="1">
      <c r="A11" s="297"/>
      <c r="B11" s="114" t="s">
        <v>30</v>
      </c>
      <c r="C11" s="300" t="s">
        <v>121</v>
      </c>
      <c r="D11" s="301"/>
      <c r="E11" s="301"/>
      <c r="F11" s="301"/>
      <c r="G11" s="301"/>
      <c r="H11" s="301"/>
      <c r="I11" s="301"/>
      <c r="J11" s="301"/>
      <c r="K11" s="297"/>
      <c r="L11" s="5"/>
      <c r="M11" s="5"/>
      <c r="N11" s="5"/>
      <c r="O11" s="5"/>
      <c r="P11" s="5"/>
      <c r="Q11" s="5"/>
      <c r="R11" s="5"/>
      <c r="S11" s="5"/>
      <c r="T11" s="5"/>
      <c r="U11" s="5"/>
      <c r="V11" s="5"/>
      <c r="W11" s="5"/>
      <c r="X11" s="5"/>
      <c r="Y11" s="5"/>
      <c r="Z11" s="5"/>
      <c r="AA11" s="5"/>
      <c r="AB11" s="5"/>
    </row>
    <row r="12" spans="1:28" ht="15" customHeight="1">
      <c r="A12" s="297"/>
      <c r="B12" s="116"/>
      <c r="C12" s="309"/>
      <c r="D12" s="309"/>
      <c r="E12" s="309"/>
      <c r="F12" s="309"/>
      <c r="G12" s="309"/>
      <c r="H12" s="309"/>
      <c r="I12" s="309"/>
      <c r="J12" s="309"/>
      <c r="K12" s="297"/>
      <c r="L12" s="6"/>
      <c r="M12" s="6"/>
      <c r="N12" s="6"/>
      <c r="O12" s="6"/>
      <c r="P12" s="6"/>
      <c r="Q12" s="6"/>
      <c r="R12" s="6"/>
      <c r="S12" s="6"/>
      <c r="T12" s="6"/>
      <c r="U12" s="6"/>
      <c r="V12" s="6"/>
      <c r="W12" s="6"/>
      <c r="X12" s="6"/>
      <c r="Y12" s="6"/>
      <c r="Z12" s="6"/>
      <c r="AA12" s="6"/>
      <c r="AB12" s="6"/>
    </row>
    <row r="13" spans="1:28" ht="15" customHeight="1" thickBot="1">
      <c r="A13" s="297"/>
      <c r="B13" s="298" t="s">
        <v>89</v>
      </c>
      <c r="C13" s="298"/>
      <c r="D13" s="298"/>
      <c r="E13" s="298"/>
      <c r="F13" s="298"/>
      <c r="G13" s="298"/>
      <c r="H13" s="298"/>
      <c r="I13" s="298"/>
      <c r="J13" s="117"/>
      <c r="K13" s="297"/>
      <c r="L13" s="4"/>
      <c r="M13" s="4"/>
      <c r="N13" s="4"/>
      <c r="O13" s="4"/>
      <c r="P13" s="4"/>
      <c r="Q13" s="4"/>
      <c r="R13" s="4"/>
      <c r="S13" s="4"/>
      <c r="T13" s="4"/>
      <c r="U13" s="4"/>
      <c r="V13" s="4"/>
      <c r="W13" s="4"/>
      <c r="X13" s="4"/>
      <c r="Y13" s="4"/>
      <c r="Z13" s="4"/>
      <c r="AA13" s="4"/>
      <c r="AB13" s="4"/>
    </row>
    <row r="14" spans="1:28" ht="79.5" customHeight="1">
      <c r="A14" s="297"/>
      <c r="B14" s="89" t="s">
        <v>48</v>
      </c>
      <c r="C14" s="90" t="s">
        <v>137</v>
      </c>
      <c r="D14" s="91" t="s">
        <v>112</v>
      </c>
      <c r="E14" s="92" t="s">
        <v>49</v>
      </c>
      <c r="F14" s="93" t="s">
        <v>60</v>
      </c>
      <c r="G14" s="94" t="s">
        <v>50</v>
      </c>
      <c r="H14" s="95" t="s">
        <v>52</v>
      </c>
      <c r="I14" s="96" t="s">
        <v>110</v>
      </c>
      <c r="J14" s="118" t="s">
        <v>1</v>
      </c>
      <c r="K14" s="297"/>
      <c r="L14" s="4"/>
      <c r="M14" s="4"/>
      <c r="N14" s="4"/>
      <c r="O14" s="4"/>
      <c r="P14" s="4"/>
      <c r="Q14" s="4"/>
      <c r="R14" s="4"/>
      <c r="S14" s="4"/>
      <c r="T14" s="4"/>
      <c r="U14" s="4"/>
      <c r="V14" s="4"/>
      <c r="W14" s="4"/>
      <c r="X14" s="4"/>
      <c r="Y14" s="4"/>
      <c r="Z14" s="4"/>
      <c r="AA14" s="4"/>
      <c r="AB14" s="4"/>
    </row>
    <row r="15" spans="1:28" ht="15" customHeight="1">
      <c r="A15" s="297"/>
      <c r="B15" s="97" t="s">
        <v>2</v>
      </c>
      <c r="C15" s="129"/>
      <c r="D15" s="130"/>
      <c r="E15" s="98" t="str">
        <f xml:space="preserve"> IF(ISBLANK(Table_2[[#This Row],[Post-Hybridization Sample Volume
]]),"",        IF((C15*D15)&gt;0,C15*D15,))</f>
        <v/>
      </c>
      <c r="F15" s="37" t="str">
        <f>IF(ISBLANK(Table_2[[#This Row],[Post-Hybridization Sample Volume
]]),"",1/(COUNT($E$15:$E$30)))</f>
        <v/>
      </c>
      <c r="G15" s="98" t="str">
        <f>IF(ISBLANK(Table_2[[#This Row],[Post-Hybridization Sample Volume
]]),"",MIN($E$15:$E$30))</f>
        <v/>
      </c>
      <c r="H15" s="99" t="str">
        <f>IF(ISBLANK(Table_2[[#This Row],[Post-Hybridization Sample Volume
]]),"",G15/C15)</f>
        <v/>
      </c>
      <c r="I15" s="100" t="str">
        <f>IF(ISBLANK(Table_2[[#This Row],[Post-Hybridization Sample Volume
]]),"",(IF($B$34&gt;4,F15/MAX($F$15:$F$30)*8000,F15/MAX($F$15:$F$30)*10000)))</f>
        <v/>
      </c>
      <c r="J15" s="119" t="str">
        <f>IF(ISBLANK(Table_2[[#This Row],[Post-Hybridization Sample Volume
]]),"", IF(G15&gt;I15*1.65/0.8,I15, ($C$34/SUM($I$15:$I$30)*I15)*0.8/1.65))</f>
        <v/>
      </c>
      <c r="K15" s="297"/>
    </row>
    <row r="16" spans="1:28" ht="15" customHeight="1">
      <c r="A16" s="297"/>
      <c r="B16" s="101" t="s">
        <v>3</v>
      </c>
      <c r="C16" s="131"/>
      <c r="D16" s="132"/>
      <c r="E16" s="102" t="str">
        <f xml:space="preserve"> IF(ISBLANK(Table_2[[#This Row],[Post-Hybridization Sample Volume
]]),"",        IF((C16*D16)&gt;0,C16*D16,))</f>
        <v/>
      </c>
      <c r="F16" s="103" t="str">
        <f>IF(ISBLANK(Table_2[[#This Row],[Post-Hybridization Sample Volume
]]),"",1/(COUNT($E$15:$E$30)))</f>
        <v/>
      </c>
      <c r="G16" s="102" t="str">
        <f>IF(ISBLANK(Table_2[[#This Row],[Post-Hybridization Sample Volume
]]),"",MIN($E$15:$E$30))</f>
        <v/>
      </c>
      <c r="H16" s="104" t="str">
        <f>IF(ISBLANK(Table_2[[#This Row],[Post-Hybridization Sample Volume
]]),"",G16/C16)</f>
        <v/>
      </c>
      <c r="I16" s="105" t="str">
        <f>IF(ISBLANK(Table_2[[#This Row],[Post-Hybridization Sample Volume
]]),"",(IF($B$34&gt;4,F16/MAX($F$15:$F$30)*8000,F16/MAX($F$15:$F$30)*10000)))</f>
        <v/>
      </c>
      <c r="J16" s="119" t="str">
        <f>IF(ISBLANK(Table_2[[#This Row],[Post-Hybridization Sample Volume
]]),"", IF(G16&gt;I16*1.65/0.8,I16, ($C$34/SUM($I$15:$I$30)*I16)*0.8/1.65))</f>
        <v/>
      </c>
      <c r="K16" s="297"/>
    </row>
    <row r="17" spans="1:12" ht="15" customHeight="1">
      <c r="A17" s="297"/>
      <c r="B17" s="97" t="s">
        <v>4</v>
      </c>
      <c r="C17" s="129"/>
      <c r="D17" s="130"/>
      <c r="E17" s="98" t="str">
        <f xml:space="preserve"> IF(ISBLANK(Table_2[[#This Row],[Post-Hybridization Sample Volume
]]),"",        IF((C17*D17)&gt;0,C17*D17,))</f>
        <v/>
      </c>
      <c r="F17" s="37" t="str">
        <f>IF(ISBLANK(Table_2[[#This Row],[Post-Hybridization Sample Volume
]]),"",1/(COUNT($E$15:$E$30)))</f>
        <v/>
      </c>
      <c r="G17" s="98" t="str">
        <f>IF(ISBLANK(Table_2[[#This Row],[Post-Hybridization Sample Volume
]]),"",MIN($E$15:$E$30))</f>
        <v/>
      </c>
      <c r="H17" s="99" t="str">
        <f>IF(ISBLANK(Table_2[[#This Row],[Post-Hybridization Sample Volume
]]),"",G17/C17)</f>
        <v/>
      </c>
      <c r="I17" s="100" t="str">
        <f>IF(ISBLANK(Table_2[[#This Row],[Post-Hybridization Sample Volume
]]),"",(IF($B$34&gt;4,F17/MAX($F$15:$F$30)*8000,F17/MAX($F$15:$F$30)*10000)))</f>
        <v/>
      </c>
      <c r="J17" s="119" t="str">
        <f>IF(ISBLANK(Table_2[[#This Row],[Post-Hybridization Sample Volume
]]),"", IF(G17&gt;I17*1.65/0.8,I17, ($C$34/SUM($I$15:$I$30)*I17)*0.8/1.65))</f>
        <v/>
      </c>
      <c r="K17" s="297"/>
    </row>
    <row r="18" spans="1:12" ht="15" customHeight="1">
      <c r="A18" s="297"/>
      <c r="B18" s="101" t="s">
        <v>5</v>
      </c>
      <c r="C18" s="131"/>
      <c r="D18" s="132"/>
      <c r="E18" s="102" t="str">
        <f xml:space="preserve"> IF(ISBLANK(Table_2[[#This Row],[Post-Hybridization Sample Volume
]]),"",        IF((C18*D18)&gt;0,C18*D18,))</f>
        <v/>
      </c>
      <c r="F18" s="103" t="str">
        <f>IF(ISBLANK(Table_2[[#This Row],[Post-Hybridization Sample Volume
]]),"",1/(COUNT($E$15:$E$30)))</f>
        <v/>
      </c>
      <c r="G18" s="102" t="str">
        <f>IF(ISBLANK(Table_2[[#This Row],[Post-Hybridization Sample Volume
]]),"",MIN($E$15:$E$30))</f>
        <v/>
      </c>
      <c r="H18" s="104" t="str">
        <f>IF(ISBLANK(Table_2[[#This Row],[Post-Hybridization Sample Volume
]]),"",G18/C18)</f>
        <v/>
      </c>
      <c r="I18" s="105" t="str">
        <f>IF(ISBLANK(Table_2[[#This Row],[Post-Hybridization Sample Volume
]]),"",(IF($B$34&gt;4,F18/MAX($F$15:$F$30)*8000,F18/MAX($F$15:$F$30)*10000)))</f>
        <v/>
      </c>
      <c r="J18" s="119" t="str">
        <f>IF(ISBLANK(Table_2[[#This Row],[Post-Hybridization Sample Volume
]]),"", IF(G18&gt;I18*1.65/0.8,I18, ($C$34/SUM($I$15:$I$30)*I18)*0.8/1.65))</f>
        <v/>
      </c>
      <c r="K18" s="297"/>
    </row>
    <row r="19" spans="1:12" ht="15" customHeight="1">
      <c r="A19" s="297"/>
      <c r="B19" s="97" t="s">
        <v>6</v>
      </c>
      <c r="C19" s="129"/>
      <c r="D19" s="130"/>
      <c r="E19" s="98" t="str">
        <f xml:space="preserve"> IF(ISBLANK(Table_2[[#This Row],[Post-Hybridization Sample Volume
]]),"",        IF((C19*D19)&gt;0,C19*D19,))</f>
        <v/>
      </c>
      <c r="F19" s="37" t="str">
        <f>IF(ISBLANK(Table_2[[#This Row],[Post-Hybridization Sample Volume
]]),"",1/(COUNT($E$15:$E$30)))</f>
        <v/>
      </c>
      <c r="G19" s="98" t="str">
        <f>IF(ISBLANK(Table_2[[#This Row],[Post-Hybridization Sample Volume
]]),"",MIN($E$15:$E$30))</f>
        <v/>
      </c>
      <c r="H19" s="106" t="str">
        <f>IF(ISBLANK(Table_2[[#This Row],[Post-Hybridization Sample Volume
]]),"",G19/C19)</f>
        <v/>
      </c>
      <c r="I19" s="100" t="str">
        <f>IF(ISBLANK(Table_2[[#This Row],[Post-Hybridization Sample Volume
]]),"",(IF($B$34&gt;4,F19/MAX($F$15:$F$30)*8000,F19/MAX($F$15:$F$30)*10000)))</f>
        <v/>
      </c>
      <c r="J19" s="119" t="str">
        <f>IF(ISBLANK(Table_2[[#This Row],[Post-Hybridization Sample Volume
]]),"", IF(G19&gt;I19*1.65/0.8,I19, ($C$34/SUM($I$15:$I$30)*I19)*0.8/1.65))</f>
        <v/>
      </c>
      <c r="K19" s="297"/>
    </row>
    <row r="20" spans="1:12" ht="15" customHeight="1">
      <c r="A20" s="297"/>
      <c r="B20" s="101" t="s">
        <v>7</v>
      </c>
      <c r="C20" s="131"/>
      <c r="D20" s="132"/>
      <c r="E20" s="102" t="str">
        <f xml:space="preserve"> IF(ISBLANK(Table_2[[#This Row],[Post-Hybridization Sample Volume
]]),"",        IF((C20*D20)&gt;0,C20*D20,))</f>
        <v/>
      </c>
      <c r="F20" s="103" t="str">
        <f>IF(ISBLANK(Table_2[[#This Row],[Post-Hybridization Sample Volume
]]),"",1/(COUNT($E$15:$E$30)))</f>
        <v/>
      </c>
      <c r="G20" s="102" t="str">
        <f>IF(ISBLANK(Table_2[[#This Row],[Post-Hybridization Sample Volume
]]),"",MIN($E$15:$E$30))</f>
        <v/>
      </c>
      <c r="H20" s="104" t="str">
        <f>IF(ISBLANK(Table_2[[#This Row],[Post-Hybridization Sample Volume
]]),"",G20/C20)</f>
        <v/>
      </c>
      <c r="I20" s="105" t="str">
        <f>IF(ISBLANK(Table_2[[#This Row],[Post-Hybridization Sample Volume
]]),"",(IF($B$34&gt;4,F20/MAX($F$15:$F$30)*8000,F20/MAX($F$15:$F$30)*10000)))</f>
        <v/>
      </c>
      <c r="J20" s="119" t="str">
        <f>IF(ISBLANK(Table_2[[#This Row],[Post-Hybridization Sample Volume
]]),"", IF(G20&gt;I20*1.65/0.8,I20, ($C$34/SUM($I$15:$I$30)*I20)*0.8/1.65))</f>
        <v/>
      </c>
      <c r="K20" s="297"/>
    </row>
    <row r="21" spans="1:12" ht="15" customHeight="1">
      <c r="A21" s="297"/>
      <c r="B21" s="97" t="s">
        <v>8</v>
      </c>
      <c r="C21" s="129"/>
      <c r="D21" s="130"/>
      <c r="E21" s="98" t="str">
        <f xml:space="preserve"> IF(ISBLANK(Table_2[[#This Row],[Post-Hybridization Sample Volume
]]),"",        IF((C21*D21)&gt;0,C21*D21,))</f>
        <v/>
      </c>
      <c r="F21" s="37" t="str">
        <f>IF(ISBLANK(Table_2[[#This Row],[Post-Hybridization Sample Volume
]]),"",1/(COUNT($E$15:$E$30)))</f>
        <v/>
      </c>
      <c r="G21" s="98" t="str">
        <f>IF(ISBLANK(Table_2[[#This Row],[Post-Hybridization Sample Volume
]]),"",MIN($E$15:$E$30))</f>
        <v/>
      </c>
      <c r="H21" s="99" t="str">
        <f>IF(ISBLANK(Table_2[[#This Row],[Post-Hybridization Sample Volume
]]),"",G21/C21)</f>
        <v/>
      </c>
      <c r="I21" s="100" t="str">
        <f>IF(ISBLANK(Table_2[[#This Row],[Post-Hybridization Sample Volume
]]),"",(IF($B$34&gt;4,F21/MAX($F$15:$F$30)*8000,F21/MAX($F$15:$F$30)*10000)))</f>
        <v/>
      </c>
      <c r="J21" s="119" t="str">
        <f>IF(ISBLANK(Table_2[[#This Row],[Post-Hybridization Sample Volume
]]),"", IF(G21&gt;I21*1.65/0.8,I21, ($C$34/SUM($I$15:$I$30)*I21)*0.8/1.65))</f>
        <v/>
      </c>
      <c r="K21" s="297"/>
    </row>
    <row r="22" spans="1:12" ht="15" customHeight="1">
      <c r="A22" s="297"/>
      <c r="B22" s="101" t="s">
        <v>9</v>
      </c>
      <c r="C22" s="131"/>
      <c r="D22" s="132"/>
      <c r="E22" s="102" t="str">
        <f xml:space="preserve"> IF(ISBLANK(Table_2[[#This Row],[Post-Hybridization Sample Volume
]]),"",        IF((C22*D22)&gt;0,C22*D22,))</f>
        <v/>
      </c>
      <c r="F22" s="103" t="str">
        <f>IF(ISBLANK(Table_2[[#This Row],[Post-Hybridization Sample Volume
]]),"",1/(COUNT($E$15:$E$30)))</f>
        <v/>
      </c>
      <c r="G22" s="102" t="str">
        <f>IF(ISBLANK(Table_2[[#This Row],[Post-Hybridization Sample Volume
]]),"",MIN($E$15:$E$30))</f>
        <v/>
      </c>
      <c r="H22" s="104" t="str">
        <f>IF(ISBLANK(Table_2[[#This Row],[Post-Hybridization Sample Volume
]]),"",G22/C22)</f>
        <v/>
      </c>
      <c r="I22" s="105" t="str">
        <f>IF(ISBLANK(Table_2[[#This Row],[Post-Hybridization Sample Volume
]]),"",(IF($B$34&gt;4,F22/MAX($F$15:$F$30)*8000,F22/MAX($F$15:$F$30)*10000)))</f>
        <v/>
      </c>
      <c r="J22" s="119" t="str">
        <f>IF(ISBLANK(Table_2[[#This Row],[Post-Hybridization Sample Volume
]]),"", IF(G22&gt;I22*1.65/0.8,I22, ($C$34/SUM($I$15:$I$30)*I22)*0.8/1.65))</f>
        <v/>
      </c>
      <c r="K22" s="297"/>
    </row>
    <row r="23" spans="1:12" ht="15" customHeight="1">
      <c r="A23" s="297"/>
      <c r="B23" s="97" t="s">
        <v>10</v>
      </c>
      <c r="C23" s="129"/>
      <c r="D23" s="130"/>
      <c r="E23" s="98" t="str">
        <f xml:space="preserve"> IF(ISBLANK(Table_2[[#This Row],[Post-Hybridization Sample Volume
]]),"",        IF((C23*D23)&gt;0,C23*D23,))</f>
        <v/>
      </c>
      <c r="F23" s="37" t="str">
        <f>IF(ISBLANK(Table_2[[#This Row],[Post-Hybridization Sample Volume
]]),"",1/(COUNT($E$15:$E$30)))</f>
        <v/>
      </c>
      <c r="G23" s="98" t="str">
        <f>IF(ISBLANK(Table_2[[#This Row],[Post-Hybridization Sample Volume
]]),"",MIN($E$15:$E$30))</f>
        <v/>
      </c>
      <c r="H23" s="99" t="str">
        <f>IF(ISBLANK(Table_2[[#This Row],[Post-Hybridization Sample Volume
]]),"",G23/C23)</f>
        <v/>
      </c>
      <c r="I23" s="100" t="str">
        <f>IF(ISBLANK(Table_2[[#This Row],[Post-Hybridization Sample Volume
]]),"",(IF($B$34&gt;4,F23/MAX($F$15:$F$30)*8000,F23/MAX($F$15:$F$30)*10000)))</f>
        <v/>
      </c>
      <c r="J23" s="119" t="str">
        <f>IF(ISBLANK(Table_2[[#This Row],[Post-Hybridization Sample Volume
]]),"", IF(G23&gt;I23*1.65/0.8,I23, ($C$34/SUM($I$15:$I$30)*I23)*0.8/1.65))</f>
        <v/>
      </c>
      <c r="K23" s="297"/>
    </row>
    <row r="24" spans="1:12" ht="15" customHeight="1">
      <c r="A24" s="297"/>
      <c r="B24" s="101" t="s">
        <v>11</v>
      </c>
      <c r="C24" s="131"/>
      <c r="D24" s="132"/>
      <c r="E24" s="102" t="str">
        <f xml:space="preserve"> IF(ISBLANK(Table_2[[#This Row],[Post-Hybridization Sample Volume
]]),"",        IF((C24*D24)&gt;0,C24*D24,))</f>
        <v/>
      </c>
      <c r="F24" s="103" t="str">
        <f>IF(ISBLANK(Table_2[[#This Row],[Post-Hybridization Sample Volume
]]),"",1/(COUNT($E$15:$E$30)))</f>
        <v/>
      </c>
      <c r="G24" s="102" t="str">
        <f>IF(ISBLANK(Table_2[[#This Row],[Post-Hybridization Sample Volume
]]),"",MIN($E$15:$E$30))</f>
        <v/>
      </c>
      <c r="H24" s="104" t="str">
        <f>IF(ISBLANK(Table_2[[#This Row],[Post-Hybridization Sample Volume
]]),"",G24/C24)</f>
        <v/>
      </c>
      <c r="I24" s="105" t="str">
        <f>IF(ISBLANK(Table_2[[#This Row],[Post-Hybridization Sample Volume
]]),"",(IF($B$34&gt;4,F24/MAX($F$15:$F$30)*8000,F24/MAX($F$15:$F$30)*10000)))</f>
        <v/>
      </c>
      <c r="J24" s="119" t="str">
        <f>IF(ISBLANK(Table_2[[#This Row],[Post-Hybridization Sample Volume
]]),"", IF(G24&gt;I24*1.65/0.8,I24, ($C$34/SUM($I$15:$I$30)*I24)*0.8/1.65))</f>
        <v/>
      </c>
      <c r="K24" s="297"/>
    </row>
    <row r="25" spans="1:12" ht="15" customHeight="1">
      <c r="A25" s="297"/>
      <c r="B25" s="97" t="s">
        <v>12</v>
      </c>
      <c r="C25" s="129"/>
      <c r="D25" s="130"/>
      <c r="E25" s="98" t="str">
        <f xml:space="preserve"> IF(ISBLANK(Table_2[[#This Row],[Post-Hybridization Sample Volume
]]),"",        IF((C25*D25)&gt;0,C25*D25,))</f>
        <v/>
      </c>
      <c r="F25" s="37" t="str">
        <f>IF(ISBLANK(Table_2[[#This Row],[Post-Hybridization Sample Volume
]]),"",1/(COUNT($E$15:$E$30)))</f>
        <v/>
      </c>
      <c r="G25" s="98" t="str">
        <f>IF(ISBLANK(Table_2[[#This Row],[Post-Hybridization Sample Volume
]]),"",MIN($E$15:$E$30))</f>
        <v/>
      </c>
      <c r="H25" s="99" t="str">
        <f>IF(ISBLANK(Table_2[[#This Row],[Post-Hybridization Sample Volume
]]),"",G25/C25)</f>
        <v/>
      </c>
      <c r="I25" s="100" t="str">
        <f>IF(ISBLANK(Table_2[[#This Row],[Post-Hybridization Sample Volume
]]),"",(IF($B$34&gt;4,F25/MAX($F$15:$F$30)*8000,F25/MAX($F$15:$F$30)*10000)))</f>
        <v/>
      </c>
      <c r="J25" s="119" t="str">
        <f>IF(ISBLANK(Table_2[[#This Row],[Post-Hybridization Sample Volume
]]),"", IF(G25&gt;I25*1.65/0.8,I25, ($C$34/SUM($I$15:$I$30)*I25)*0.8/1.65))</f>
        <v/>
      </c>
      <c r="K25" s="297"/>
    </row>
    <row r="26" spans="1:12" ht="15" customHeight="1">
      <c r="A26" s="297"/>
      <c r="B26" s="101" t="s">
        <v>13</v>
      </c>
      <c r="C26" s="131"/>
      <c r="D26" s="132"/>
      <c r="E26" s="102" t="str">
        <f xml:space="preserve"> IF(ISBLANK(Table_2[[#This Row],[Post-Hybridization Sample Volume
]]),"",        IF((C26*D26)&gt;0,C26*D26,))</f>
        <v/>
      </c>
      <c r="F26" s="103" t="str">
        <f>IF(ISBLANK(Table_2[[#This Row],[Post-Hybridization Sample Volume
]]),"",1/(COUNT($E$15:$E$30)))</f>
        <v/>
      </c>
      <c r="G26" s="102" t="str">
        <f>IF(ISBLANK(Table_2[[#This Row],[Post-Hybridization Sample Volume
]]),"",MIN($E$15:$E$30))</f>
        <v/>
      </c>
      <c r="H26" s="104" t="str">
        <f>IF(ISBLANK(Table_2[[#This Row],[Post-Hybridization Sample Volume
]]),"",G26/C26)</f>
        <v/>
      </c>
      <c r="I26" s="105" t="str">
        <f>IF(ISBLANK(Table_2[[#This Row],[Post-Hybridization Sample Volume
]]),"",(IF($B$34&gt;4,F26/MAX($F$15:$F$30)*8000,F26/MAX($F$15:$F$30)*10000)))</f>
        <v/>
      </c>
      <c r="J26" s="119" t="str">
        <f>IF(ISBLANK(Table_2[[#This Row],[Post-Hybridization Sample Volume
]]),"", IF(G26&gt;I26*1.65/0.8,I26, ($C$34/SUM($I$15:$I$30)*I26)*0.8/1.65))</f>
        <v/>
      </c>
      <c r="K26" s="297"/>
    </row>
    <row r="27" spans="1:12" ht="15" customHeight="1">
      <c r="A27" s="297"/>
      <c r="B27" s="97" t="s">
        <v>14</v>
      </c>
      <c r="C27" s="129"/>
      <c r="D27" s="130"/>
      <c r="E27" s="98" t="str">
        <f xml:space="preserve"> IF(ISBLANK(Table_2[[#This Row],[Post-Hybridization Sample Volume
]]),"",        IF((C27*D27)&gt;0,C27*D27,))</f>
        <v/>
      </c>
      <c r="F27" s="37" t="str">
        <f>IF(ISBLANK(Table_2[[#This Row],[Post-Hybridization Sample Volume
]]),"",1/(COUNT($E$15:$E$30)))</f>
        <v/>
      </c>
      <c r="G27" s="98" t="str">
        <f>IF(ISBLANK(Table_2[[#This Row],[Post-Hybridization Sample Volume
]]),"",MIN($E$15:$E$30))</f>
        <v/>
      </c>
      <c r="H27" s="99" t="str">
        <f>IF(ISBLANK(Table_2[[#This Row],[Post-Hybridization Sample Volume
]]),"",G27/C27)</f>
        <v/>
      </c>
      <c r="I27" s="100" t="str">
        <f>IF(ISBLANK(Table_2[[#This Row],[Post-Hybridization Sample Volume
]]),"",(IF($B$34&gt;4,F27/MAX($F$15:$F$30)*8000,F27/MAX($F$15:$F$30)*10000)))</f>
        <v/>
      </c>
      <c r="J27" s="119" t="str">
        <f>IF(ISBLANK(Table_2[[#This Row],[Post-Hybridization Sample Volume
]]),"", IF(G27&gt;I27*1.65/0.8,I27, ($C$34/SUM($I$15:$I$30)*I27)*0.8/1.65))</f>
        <v/>
      </c>
      <c r="K27" s="297"/>
    </row>
    <row r="28" spans="1:12" ht="15" customHeight="1">
      <c r="A28" s="297"/>
      <c r="B28" s="101" t="s">
        <v>15</v>
      </c>
      <c r="C28" s="131"/>
      <c r="D28" s="132"/>
      <c r="E28" s="102" t="str">
        <f xml:space="preserve"> IF(ISBLANK(Table_2[[#This Row],[Post-Hybridization Sample Volume
]]),"",        IF((C28*D28)&gt;0,C28*D28,))</f>
        <v/>
      </c>
      <c r="F28" s="103" t="str">
        <f>IF(ISBLANK(Table_2[[#This Row],[Post-Hybridization Sample Volume
]]),"",1/(COUNT($E$15:$E$30)))</f>
        <v/>
      </c>
      <c r="G28" s="102" t="str">
        <f>IF(ISBLANK(Table_2[[#This Row],[Post-Hybridization Sample Volume
]]),"",MIN($E$15:$E$30))</f>
        <v/>
      </c>
      <c r="H28" s="104" t="str">
        <f>IF(ISBLANK(Table_2[[#This Row],[Post-Hybridization Sample Volume
]]),"",G28/C28)</f>
        <v/>
      </c>
      <c r="I28" s="105" t="str">
        <f>IF(ISBLANK(Table_2[[#This Row],[Post-Hybridization Sample Volume
]]),"",(IF($B$34&gt;4,F28/MAX($F$15:$F$30)*8000,F28/MAX($F$15:$F$30)*10000)))</f>
        <v/>
      </c>
      <c r="J28" s="119" t="str">
        <f>IF(ISBLANK(Table_2[[#This Row],[Post-Hybridization Sample Volume
]]),"", IF(G28&gt;I28*1.65/0.8,I28, ($C$34/SUM($I$15:$I$30)*I28)*0.8/1.65))</f>
        <v/>
      </c>
      <c r="K28" s="297"/>
    </row>
    <row r="29" spans="1:12" ht="15" customHeight="1">
      <c r="A29" s="297"/>
      <c r="B29" s="97" t="s">
        <v>16</v>
      </c>
      <c r="C29" s="129"/>
      <c r="D29" s="130"/>
      <c r="E29" s="98" t="str">
        <f xml:space="preserve"> IF(ISBLANK(Table_2[[#This Row],[Post-Hybridization Sample Volume
]]),"",        IF((C29*D29)&gt;0,C29*D29,))</f>
        <v/>
      </c>
      <c r="F29" s="37" t="str">
        <f>IF(ISBLANK(Table_2[[#This Row],[Post-Hybridization Sample Volume
]]),"",1/(COUNT($E$15:$E$30)))</f>
        <v/>
      </c>
      <c r="G29" s="98" t="str">
        <f>IF(ISBLANK(Table_2[[#This Row],[Post-Hybridization Sample Volume
]]),"",MIN($E$15:$E$30))</f>
        <v/>
      </c>
      <c r="H29" s="99" t="str">
        <f>IF(ISBLANK(Table_2[[#This Row],[Post-Hybridization Sample Volume
]]),"",G29/C29)</f>
        <v/>
      </c>
      <c r="I29" s="100" t="str">
        <f>IF(ISBLANK(Table_2[[#This Row],[Post-Hybridization Sample Volume
]]),"",(IF($B$34&gt;4,F29/MAX($F$15:$F$30)*8000,F29/MAX($F$15:$F$30)*10000)))</f>
        <v/>
      </c>
      <c r="J29" s="119" t="str">
        <f>IF(ISBLANK(Table_2[[#This Row],[Post-Hybridization Sample Volume
]]),"", IF(G29&gt;I29*1.65/0.8,I29, ($C$34/SUM($I$15:$I$30)*I29)*0.8/1.65))</f>
        <v/>
      </c>
      <c r="K29" s="297"/>
    </row>
    <row r="30" spans="1:12" ht="15" customHeight="1" thickBot="1">
      <c r="A30" s="297"/>
      <c r="B30" s="107" t="s">
        <v>17</v>
      </c>
      <c r="C30" s="133"/>
      <c r="D30" s="134"/>
      <c r="E30" s="108" t="str">
        <f xml:space="preserve"> IF(ISBLANK(Table_2[[#This Row],[Post-Hybridization Sample Volume
]]),"",        IF((C30*D30)&gt;0,C30*D30,))</f>
        <v/>
      </c>
      <c r="F30" s="109" t="str">
        <f>IF(ISBLANK(Table_2[[#This Row],[Post-Hybridization Sample Volume
]]),"",1/(COUNT($E$15:$E$30)))</f>
        <v/>
      </c>
      <c r="G30" s="108" t="str">
        <f>IF(ISBLANK(Table_2[[#This Row],[Post-Hybridization Sample Volume
]]),"",MIN($E$15:$E$30))</f>
        <v/>
      </c>
      <c r="H30" s="110" t="str">
        <f>IF(ISBLANK(Table_2[[#This Row],[Post-Hybridization Sample Volume
]]),"",G30/C30)</f>
        <v/>
      </c>
      <c r="I30" s="111" t="str">
        <f>IF(ISBLANK(Table_2[[#This Row],[Post-Hybridization Sample Volume
]]),"",(IF($B$34&gt;4,F30/MAX($F$15:$F$30)*8000,F30/MAX($F$15:$F$30)*10000)))</f>
        <v/>
      </c>
      <c r="J30" s="120" t="str">
        <f>IF(ISBLANK(Table_2[[#This Row],[Post-Hybridization Sample Volume
]]),"", IF(G30&gt;I30*1.65/0.8,I30, ($C$34/SUM($I$15:$I$30)*I30)*0.8/1.65))</f>
        <v/>
      </c>
      <c r="K30" s="297"/>
    </row>
    <row r="31" spans="1:12" ht="15" customHeight="1">
      <c r="A31" s="121"/>
      <c r="B31" s="121"/>
      <c r="C31" s="121"/>
      <c r="D31" s="121"/>
      <c r="E31" s="121"/>
      <c r="F31" s="121"/>
      <c r="G31" s="121"/>
      <c r="H31" s="121"/>
      <c r="I31" s="121"/>
      <c r="J31" s="121"/>
      <c r="K31" s="121"/>
      <c r="L31" s="16"/>
    </row>
    <row r="32" spans="1:12" ht="15" customHeight="1" thickBot="1">
      <c r="A32" s="121"/>
      <c r="B32" s="122" t="s">
        <v>88</v>
      </c>
      <c r="C32" s="121"/>
      <c r="D32" s="121"/>
      <c r="E32" s="121"/>
      <c r="F32" s="121"/>
      <c r="G32" s="121"/>
      <c r="H32" s="121"/>
      <c r="I32" s="121"/>
      <c r="J32" s="121"/>
      <c r="K32" s="121"/>
    </row>
    <row r="33" spans="1:11" ht="47.5" customHeight="1">
      <c r="A33" s="121"/>
      <c r="B33" s="123" t="s">
        <v>56</v>
      </c>
      <c r="C33" s="124" t="s">
        <v>70</v>
      </c>
      <c r="D33" s="125" t="s">
        <v>58</v>
      </c>
      <c r="E33" s="303" t="str">
        <f>IF(COUNTIF(D38:D52,"TRUE")&gt;=1,"WARNING:"&amp;CHAR(10)&amp;_xlfn.TEXTJOIN(CHAR(10),TRUE,E38:E52),"")</f>
        <v>WARNING:
•  Total Cells Pooled for wash is below the recommended minimum of 200,000 cells. Consider an alternative pooling strategy.</v>
      </c>
      <c r="F33" s="303"/>
      <c r="G33" s="303"/>
      <c r="H33" s="303"/>
      <c r="I33" s="303"/>
      <c r="J33" s="303"/>
      <c r="K33" s="121"/>
    </row>
    <row r="34" spans="1:11" ht="64.25" customHeight="1" thickBot="1">
      <c r="A34" s="121"/>
      <c r="B34" s="126">
        <f>COUNTIF(E15:E30,"&gt;0")</f>
        <v>0</v>
      </c>
      <c r="C34" s="127">
        <f>SUM(G15:G30)</f>
        <v>0</v>
      </c>
      <c r="D34" s="128">
        <f>IF(C34&gt;SUM(I15:I30)*1.65/0.8,SUM(I15:I30), SUM(J15:J30))</f>
        <v>0</v>
      </c>
      <c r="E34" s="303"/>
      <c r="F34" s="303"/>
      <c r="G34" s="303"/>
      <c r="H34" s="303"/>
      <c r="I34" s="303"/>
      <c r="J34" s="303"/>
      <c r="K34" s="121"/>
    </row>
    <row r="35" spans="1:11" ht="12.5">
      <c r="A35" s="35"/>
      <c r="B35" s="121"/>
      <c r="C35" s="121"/>
      <c r="D35" s="121"/>
      <c r="E35" s="121"/>
      <c r="F35" s="121"/>
      <c r="G35" s="121"/>
      <c r="H35" s="121"/>
      <c r="I35" s="121"/>
      <c r="J35" s="121"/>
      <c r="K35" s="121"/>
    </row>
    <row r="36" spans="1:11" ht="12.5">
      <c r="A36" s="35"/>
      <c r="B36" s="35"/>
      <c r="C36" s="32"/>
      <c r="D36" s="36"/>
      <c r="E36" s="11"/>
      <c r="F36" s="37"/>
      <c r="G36" s="11"/>
      <c r="H36" s="35"/>
      <c r="I36" s="35"/>
      <c r="J36" s="35"/>
      <c r="K36" s="35"/>
    </row>
    <row r="37" spans="1:11" ht="45" hidden="1" customHeight="1">
      <c r="A37" s="35"/>
      <c r="B37" s="39" t="s">
        <v>92</v>
      </c>
      <c r="C37" s="40" t="s">
        <v>98</v>
      </c>
      <c r="D37" s="41" t="s">
        <v>93</v>
      </c>
      <c r="E37" s="42" t="s">
        <v>99</v>
      </c>
      <c r="F37" s="37"/>
      <c r="G37" s="38"/>
      <c r="H37" s="35"/>
      <c r="I37" s="35"/>
      <c r="J37" s="35"/>
      <c r="K37" s="35"/>
    </row>
    <row r="38" spans="1:11" ht="87.5" hidden="1">
      <c r="A38" s="35"/>
      <c r="B38" s="45" t="s">
        <v>94</v>
      </c>
      <c r="C38" s="58">
        <v>1</v>
      </c>
      <c r="D38" s="47" t="b">
        <f>IF(C34&lt;200000,TRUE,FALSE)</f>
        <v>1</v>
      </c>
      <c r="E38" s="43" t="str">
        <f>IF(D38,"•  Total Cells Pooled for wash is below the recommended minimum of 200,000 cells. Consider an alternative pooling strategy.","")</f>
        <v>•  Total Cells Pooled for wash is below the recommended minimum of 200,000 cells. Consider an alternative pooling strategy.</v>
      </c>
      <c r="F38" s="37"/>
      <c r="G38" s="38"/>
      <c r="H38" s="35"/>
      <c r="I38" s="35"/>
      <c r="J38" s="35"/>
      <c r="K38" s="35"/>
    </row>
    <row r="39" spans="1:11" ht="50" hidden="1">
      <c r="A39" s="35"/>
      <c r="B39" s="51" t="s">
        <v>95</v>
      </c>
      <c r="C39" s="59">
        <v>2</v>
      </c>
      <c r="D39" s="53" t="b">
        <f>IF(C34&gt;=(SUM(I15:I30)*1.65/0.8), FALSE, TRUE)</f>
        <v>0</v>
      </c>
      <c r="E39" s="54" t="str">
        <f>IF(D39,"•  Total number of cells added to wash is not sufficient to achieve the maximum supported number of cells targeted per GEM lane."&amp;CHAR(10)&amp; "    The maximum possible cell number is displayed (assumes 20% cell loss during washes). If this cell number is insufficient for your experiment,"&amp;CHAR(10)&amp;"    consider an alternative pooling strategy.","")</f>
        <v/>
      </c>
      <c r="F39" s="37"/>
      <c r="G39" s="38"/>
      <c r="H39" s="35"/>
      <c r="I39" s="35"/>
      <c r="J39" s="35"/>
      <c r="K39" s="35"/>
    </row>
    <row r="40" spans="1:11" ht="12.5" hidden="1">
      <c r="A40" s="35"/>
      <c r="B40" s="45" t="s">
        <v>96</v>
      </c>
      <c r="C40" s="58">
        <v>3</v>
      </c>
      <c r="D40" s="46" t="b">
        <f>IF(COUNTIF(H15:H30, "&lt;2")&gt;=1,TRUE,FALSE)</f>
        <v>0</v>
      </c>
      <c r="E40" s="43" t="str">
        <f>IF(D40,"•  One or more samples have a low transfer volume that may result in higer cells-per-barcode variability. Verify cell concentrations"&amp;CHAR(10)&amp; "     are entered correctly, then dilute with addtional post-hyb wash buffer and recount if necessary.","")</f>
        <v/>
      </c>
      <c r="F40" s="37"/>
      <c r="G40" s="38"/>
      <c r="H40" s="35"/>
      <c r="I40" s="35"/>
      <c r="J40" s="35"/>
      <c r="K40" s="35"/>
    </row>
    <row r="41" spans="1:11" ht="37.5" hidden="1">
      <c r="A41" s="35"/>
      <c r="B41" s="51" t="s">
        <v>97</v>
      </c>
      <c r="C41" s="59">
        <v>4</v>
      </c>
      <c r="D41" s="52" t="b">
        <f>IF(COUNTIF(E15:E30, "&gt;5000000")&gt;=1,TRUE,FALSE)</f>
        <v>0</v>
      </c>
      <c r="E41" s="54" t="str">
        <f>IF(D41,"•  Greater than 5 million cells present in one or more samples. Verify that cell concentrations and volumes are entered correctly.","")</f>
        <v/>
      </c>
      <c r="F41" s="37"/>
      <c r="G41" s="38"/>
      <c r="H41" s="35"/>
      <c r="I41" s="35"/>
      <c r="J41" s="35"/>
      <c r="K41" s="35"/>
    </row>
    <row r="42" spans="1:11" ht="12.5" hidden="1">
      <c r="A42" s="35"/>
      <c r="B42" s="48"/>
      <c r="C42" s="21"/>
      <c r="D42" s="46"/>
      <c r="E42" s="43"/>
      <c r="F42" s="37"/>
      <c r="G42" s="38"/>
      <c r="H42" s="35"/>
      <c r="I42" s="35"/>
      <c r="J42" s="35"/>
      <c r="K42" s="35"/>
    </row>
    <row r="43" spans="1:11" ht="12.5" hidden="1">
      <c r="A43" s="35"/>
      <c r="B43" s="55"/>
      <c r="C43" s="56"/>
      <c r="D43" s="53"/>
      <c r="E43" s="54"/>
      <c r="F43" s="37"/>
      <c r="G43" s="38"/>
      <c r="H43" s="35"/>
      <c r="I43" s="35"/>
      <c r="J43" s="35"/>
      <c r="K43" s="35"/>
    </row>
    <row r="44" spans="1:11" ht="12.5" hidden="1">
      <c r="A44" s="35"/>
      <c r="B44" s="48"/>
      <c r="C44" s="32"/>
      <c r="D44" s="47"/>
      <c r="E44" s="43"/>
      <c r="F44" s="37"/>
      <c r="G44" s="38"/>
      <c r="H44" s="35"/>
      <c r="I44" s="35"/>
      <c r="J44" s="35"/>
      <c r="K44" s="35"/>
    </row>
    <row r="45" spans="1:11" ht="12.5" hidden="1">
      <c r="A45" s="35"/>
      <c r="B45" s="55"/>
      <c r="C45" s="56"/>
      <c r="D45" s="53"/>
      <c r="E45" s="54"/>
      <c r="F45" s="37"/>
      <c r="G45" s="38"/>
      <c r="H45" s="35"/>
      <c r="I45" s="35"/>
      <c r="J45" s="35"/>
      <c r="K45" s="35"/>
    </row>
    <row r="46" spans="1:11" ht="12.5" hidden="1">
      <c r="A46" s="35"/>
      <c r="B46" s="48"/>
      <c r="C46" s="32"/>
      <c r="D46" s="47"/>
      <c r="E46" s="43"/>
      <c r="F46" s="37"/>
      <c r="G46" s="38"/>
      <c r="H46" s="35"/>
      <c r="I46" s="35"/>
      <c r="J46" s="35"/>
      <c r="K46" s="35"/>
    </row>
    <row r="47" spans="1:11" ht="12.5" hidden="1">
      <c r="A47" s="35"/>
      <c r="B47" s="55"/>
      <c r="C47" s="52"/>
      <c r="D47" s="52"/>
      <c r="E47" s="54"/>
      <c r="F47" s="37"/>
      <c r="G47" s="38"/>
      <c r="H47" s="35"/>
      <c r="I47" s="35"/>
      <c r="J47" s="35"/>
      <c r="K47" s="35"/>
    </row>
    <row r="48" spans="1:11" ht="12.5" hidden="1">
      <c r="A48" s="35"/>
      <c r="B48" s="48"/>
      <c r="C48" s="46"/>
      <c r="D48" s="46"/>
      <c r="E48" s="43"/>
      <c r="F48" s="37"/>
      <c r="G48" s="38"/>
      <c r="H48" s="35"/>
      <c r="I48" s="35"/>
      <c r="J48" s="35"/>
      <c r="K48" s="35"/>
    </row>
    <row r="49" spans="1:11" ht="12.5" hidden="1">
      <c r="A49" s="35"/>
      <c r="B49" s="55"/>
      <c r="C49" s="52"/>
      <c r="D49" s="52"/>
      <c r="E49" s="54"/>
      <c r="F49" s="37"/>
      <c r="G49" s="38"/>
      <c r="H49" s="35"/>
      <c r="I49" s="35"/>
      <c r="J49" s="35"/>
      <c r="K49" s="35"/>
    </row>
    <row r="50" spans="1:11" ht="12.5" hidden="1">
      <c r="A50" s="35"/>
      <c r="B50" s="48"/>
      <c r="C50" s="46"/>
      <c r="D50" s="46"/>
      <c r="E50" s="43"/>
      <c r="F50" s="37"/>
      <c r="G50" s="38"/>
      <c r="H50" s="35"/>
      <c r="I50" s="35"/>
      <c r="J50" s="35"/>
      <c r="K50" s="35"/>
    </row>
    <row r="51" spans="1:11" ht="12.5" hidden="1">
      <c r="A51" s="35"/>
      <c r="B51" s="55"/>
      <c r="C51" s="52"/>
      <c r="D51" s="52"/>
      <c r="E51" s="54"/>
      <c r="F51" s="37"/>
      <c r="G51" s="38"/>
      <c r="H51" s="35"/>
      <c r="I51" s="35"/>
      <c r="J51" s="35"/>
      <c r="K51" s="35"/>
    </row>
    <row r="52" spans="1:11" ht="13" hidden="1" thickBot="1">
      <c r="A52" s="35"/>
      <c r="B52" s="49"/>
      <c r="C52" s="50"/>
      <c r="D52" s="50"/>
      <c r="E52" s="44"/>
      <c r="F52" s="37"/>
      <c r="G52" s="38"/>
      <c r="H52" s="35"/>
      <c r="I52" s="35"/>
      <c r="J52" s="35"/>
      <c r="K52" s="35"/>
    </row>
    <row r="53" spans="1:11" ht="12.5" hidden="1">
      <c r="A53" s="35"/>
      <c r="B53" s="35"/>
      <c r="C53" s="35"/>
      <c r="D53" s="35"/>
      <c r="E53" s="11"/>
      <c r="F53" s="37"/>
      <c r="G53" s="11"/>
      <c r="H53" s="35"/>
      <c r="I53" s="35"/>
      <c r="J53" s="35"/>
      <c r="K53" s="35"/>
    </row>
    <row r="54" spans="1:11" ht="12.5">
      <c r="E54" s="8"/>
      <c r="F54" s="7"/>
      <c r="G54" s="8"/>
    </row>
    <row r="55" spans="1:11" ht="12.5">
      <c r="E55" s="8"/>
      <c r="F55" s="7"/>
      <c r="G55" s="8"/>
    </row>
    <row r="56" spans="1:11" ht="12.5">
      <c r="E56" s="8"/>
      <c r="F56" s="7"/>
      <c r="G56" s="8"/>
    </row>
    <row r="57" spans="1:11" ht="12.5">
      <c r="E57" s="8"/>
      <c r="F57" s="7"/>
      <c r="G57" s="8"/>
    </row>
    <row r="58" spans="1:11" ht="12.5">
      <c r="E58" s="8"/>
      <c r="F58" s="7"/>
      <c r="G58" s="8"/>
    </row>
    <row r="59" spans="1:11" ht="12.5">
      <c r="E59" s="8"/>
      <c r="F59" s="7"/>
      <c r="G59" s="8"/>
    </row>
    <row r="60" spans="1:11" ht="12.5">
      <c r="E60" s="8"/>
      <c r="F60" s="7"/>
      <c r="G60" s="8"/>
    </row>
    <row r="61" spans="1:11" ht="12.5">
      <c r="E61" s="8"/>
      <c r="F61" s="7"/>
      <c r="G61" s="8"/>
    </row>
    <row r="62" spans="1:11" ht="12.5">
      <c r="E62" s="8"/>
      <c r="F62" s="7"/>
      <c r="G62" s="8"/>
    </row>
    <row r="63" spans="1:11" ht="12.5">
      <c r="E63" s="8"/>
      <c r="F63" s="7"/>
      <c r="G63" s="8"/>
    </row>
    <row r="64" spans="1:11" ht="12.5">
      <c r="E64" s="8"/>
      <c r="F64" s="7"/>
      <c r="G64" s="8"/>
    </row>
    <row r="65" spans="5:7" ht="12.5">
      <c r="E65" s="8"/>
      <c r="F65" s="7"/>
      <c r="G65" s="8"/>
    </row>
    <row r="66" spans="5:7" ht="12.5">
      <c r="E66" s="8"/>
      <c r="F66" s="7"/>
      <c r="G66" s="8"/>
    </row>
    <row r="67" spans="5:7" ht="12.5">
      <c r="E67" s="8"/>
      <c r="F67" s="7"/>
      <c r="G67" s="8"/>
    </row>
    <row r="68" spans="5:7" ht="12.5">
      <c r="E68" s="8"/>
      <c r="F68" s="7"/>
      <c r="G68" s="8"/>
    </row>
    <row r="69" spans="5:7" ht="12.5">
      <c r="E69" s="8"/>
      <c r="F69" s="7"/>
      <c r="G69" s="8"/>
    </row>
    <row r="70" spans="5:7" ht="12.5">
      <c r="E70" s="8"/>
      <c r="F70" s="7"/>
      <c r="G70" s="8"/>
    </row>
    <row r="71" spans="5:7" ht="12.5">
      <c r="E71" s="8"/>
      <c r="F71" s="7"/>
      <c r="G71" s="8"/>
    </row>
    <row r="72" spans="5:7" ht="12.5">
      <c r="E72" s="8"/>
      <c r="F72" s="7"/>
      <c r="G72" s="8"/>
    </row>
    <row r="73" spans="5:7" ht="12.5">
      <c r="E73" s="8"/>
      <c r="F73" s="7"/>
      <c r="G73" s="8"/>
    </row>
    <row r="74" spans="5:7" ht="12.5">
      <c r="E74" s="8"/>
      <c r="F74" s="7"/>
      <c r="G74" s="8"/>
    </row>
    <row r="75" spans="5:7" ht="12.5">
      <c r="E75" s="8"/>
      <c r="F75" s="7"/>
      <c r="G75" s="8"/>
    </row>
    <row r="76" spans="5:7" ht="12.5">
      <c r="E76" s="8"/>
      <c r="F76" s="7"/>
      <c r="G76" s="8"/>
    </row>
    <row r="77" spans="5:7" ht="12.5">
      <c r="E77" s="8"/>
      <c r="F77" s="7"/>
      <c r="G77" s="8"/>
    </row>
    <row r="78" spans="5:7" ht="12.5">
      <c r="E78" s="8"/>
      <c r="F78" s="7"/>
      <c r="G78" s="8"/>
    </row>
    <row r="79" spans="5:7" ht="12.5">
      <c r="E79" s="8"/>
      <c r="F79" s="7"/>
      <c r="G79" s="8"/>
    </row>
    <row r="80" spans="5:7" ht="12.5">
      <c r="E80" s="8"/>
      <c r="F80" s="7"/>
      <c r="G80" s="8"/>
    </row>
    <row r="81" spans="5:7" ht="12.5">
      <c r="E81" s="8"/>
      <c r="F81" s="7"/>
      <c r="G81" s="8"/>
    </row>
    <row r="82" spans="5:7" ht="12.5">
      <c r="E82" s="8"/>
      <c r="F82" s="7"/>
      <c r="G82" s="8"/>
    </row>
    <row r="83" spans="5:7" ht="12.5">
      <c r="E83" s="8"/>
      <c r="F83" s="7"/>
      <c r="G83" s="8"/>
    </row>
    <row r="84" spans="5:7" ht="12.5">
      <c r="E84" s="8"/>
      <c r="F84" s="7"/>
      <c r="G84" s="8"/>
    </row>
    <row r="85" spans="5:7" ht="12.5">
      <c r="E85" s="8"/>
      <c r="F85" s="7"/>
      <c r="G85" s="8"/>
    </row>
    <row r="86" spans="5:7" ht="12.5">
      <c r="E86" s="8"/>
      <c r="F86" s="7"/>
      <c r="G86" s="8"/>
    </row>
    <row r="87" spans="5:7" ht="12.5">
      <c r="E87" s="8"/>
      <c r="F87" s="7"/>
      <c r="G87" s="8"/>
    </row>
    <row r="88" spans="5:7" ht="12.5">
      <c r="E88" s="8"/>
      <c r="F88" s="7"/>
      <c r="G88" s="8"/>
    </row>
    <row r="89" spans="5:7" ht="12.5">
      <c r="E89" s="8"/>
      <c r="F89" s="7"/>
      <c r="G89" s="8"/>
    </row>
    <row r="90" spans="5:7" ht="12.5">
      <c r="E90" s="8"/>
      <c r="F90" s="7"/>
      <c r="G90" s="8"/>
    </row>
    <row r="91" spans="5:7" ht="12.5">
      <c r="E91" s="8"/>
      <c r="F91" s="7"/>
      <c r="G91" s="8"/>
    </row>
    <row r="92" spans="5:7" ht="12.5">
      <c r="E92" s="8"/>
      <c r="F92" s="7"/>
      <c r="G92" s="8"/>
    </row>
    <row r="93" spans="5:7" ht="12.5">
      <c r="E93" s="8"/>
      <c r="F93" s="7"/>
      <c r="G93" s="8"/>
    </row>
    <row r="94" spans="5:7" ht="12.5">
      <c r="E94" s="8"/>
      <c r="F94" s="7"/>
      <c r="G94" s="8"/>
    </row>
    <row r="95" spans="5:7" ht="12.5">
      <c r="E95" s="8"/>
      <c r="F95" s="7"/>
      <c r="G95" s="8"/>
    </row>
    <row r="96" spans="5:7" ht="12.5">
      <c r="E96" s="8"/>
      <c r="F96" s="7"/>
      <c r="G96" s="8"/>
    </row>
    <row r="97" spans="5:7" ht="12.5">
      <c r="E97" s="8"/>
      <c r="F97" s="7"/>
      <c r="G97" s="8"/>
    </row>
    <row r="98" spans="5:7" ht="12.5">
      <c r="E98" s="8"/>
      <c r="F98" s="7"/>
      <c r="G98" s="8"/>
    </row>
    <row r="99" spans="5:7" ht="12.5">
      <c r="E99" s="8"/>
      <c r="F99" s="7"/>
      <c r="G99" s="8"/>
    </row>
    <row r="100" spans="5:7" ht="12.5">
      <c r="E100" s="8"/>
      <c r="F100" s="7"/>
      <c r="G100" s="8"/>
    </row>
    <row r="101" spans="5:7" ht="12.5">
      <c r="E101" s="8"/>
      <c r="F101" s="7"/>
      <c r="G101" s="8"/>
    </row>
    <row r="102" spans="5:7" ht="12.5">
      <c r="E102" s="8"/>
      <c r="F102" s="7"/>
      <c r="G102" s="8"/>
    </row>
    <row r="103" spans="5:7" ht="12.5">
      <c r="E103" s="8"/>
      <c r="F103" s="7"/>
      <c r="G103" s="8"/>
    </row>
    <row r="104" spans="5:7" ht="12.5">
      <c r="E104" s="8"/>
      <c r="F104" s="7"/>
      <c r="G104" s="8"/>
    </row>
    <row r="105" spans="5:7" ht="12.5">
      <c r="E105" s="8"/>
      <c r="F105" s="7"/>
      <c r="G105" s="8"/>
    </row>
    <row r="106" spans="5:7" ht="12.5">
      <c r="E106" s="8"/>
      <c r="F106" s="7"/>
      <c r="G106" s="8"/>
    </row>
    <row r="107" spans="5:7" ht="12.5">
      <c r="E107" s="8"/>
      <c r="F107" s="7"/>
      <c r="G107" s="8"/>
    </row>
    <row r="108" spans="5:7" ht="12.5">
      <c r="E108" s="8"/>
      <c r="F108" s="7"/>
      <c r="G108" s="8"/>
    </row>
    <row r="109" spans="5:7" ht="12.5">
      <c r="E109" s="8"/>
      <c r="F109" s="7"/>
      <c r="G109" s="8"/>
    </row>
    <row r="110" spans="5:7" ht="12.5">
      <c r="E110" s="8"/>
      <c r="F110" s="7"/>
      <c r="G110" s="8"/>
    </row>
    <row r="111" spans="5:7" ht="12.5">
      <c r="E111" s="8"/>
      <c r="F111" s="7"/>
      <c r="G111" s="8"/>
    </row>
    <row r="112" spans="5:7" ht="12.5">
      <c r="E112" s="8"/>
      <c r="F112" s="7"/>
      <c r="G112" s="8"/>
    </row>
    <row r="113" spans="5:7" ht="12.5">
      <c r="E113" s="8"/>
      <c r="F113" s="7"/>
      <c r="G113" s="8"/>
    </row>
    <row r="114" spans="5:7" ht="12.5">
      <c r="E114" s="8"/>
      <c r="F114" s="7"/>
      <c r="G114" s="8"/>
    </row>
    <row r="115" spans="5:7" ht="12.5">
      <c r="E115" s="8"/>
      <c r="F115" s="7"/>
      <c r="G115" s="8"/>
    </row>
    <row r="116" spans="5:7" ht="12.5">
      <c r="E116" s="8"/>
      <c r="F116" s="7"/>
      <c r="G116" s="8"/>
    </row>
    <row r="117" spans="5:7" ht="12.5">
      <c r="E117" s="8"/>
      <c r="F117" s="7"/>
      <c r="G117" s="8"/>
    </row>
    <row r="118" spans="5:7" ht="12.5">
      <c r="E118" s="8"/>
      <c r="F118" s="7"/>
      <c r="G118" s="8"/>
    </row>
    <row r="119" spans="5:7" ht="12.5">
      <c r="E119" s="8"/>
      <c r="F119" s="7"/>
      <c r="G119" s="8"/>
    </row>
    <row r="120" spans="5:7" ht="12.5">
      <c r="E120" s="8"/>
      <c r="F120" s="7"/>
      <c r="G120" s="8"/>
    </row>
    <row r="121" spans="5:7" ht="12.5">
      <c r="E121" s="8"/>
      <c r="F121" s="7"/>
      <c r="G121" s="8"/>
    </row>
    <row r="122" spans="5:7" ht="12.5">
      <c r="E122" s="8"/>
      <c r="F122" s="7"/>
      <c r="G122" s="8"/>
    </row>
    <row r="123" spans="5:7" ht="12.5">
      <c r="E123" s="8"/>
      <c r="F123" s="7"/>
      <c r="G123" s="8"/>
    </row>
    <row r="124" spans="5:7" ht="12.5">
      <c r="E124" s="8"/>
      <c r="F124" s="7"/>
      <c r="G124" s="8"/>
    </row>
    <row r="125" spans="5:7" ht="12.5">
      <c r="E125" s="8"/>
      <c r="F125" s="7"/>
      <c r="G125" s="8"/>
    </row>
    <row r="126" spans="5:7" ht="12.5">
      <c r="E126" s="8"/>
      <c r="F126" s="7"/>
      <c r="G126" s="8"/>
    </row>
    <row r="127" spans="5:7" ht="12.5">
      <c r="E127" s="8"/>
      <c r="F127" s="7"/>
      <c r="G127" s="8"/>
    </row>
    <row r="128" spans="5:7" ht="12.5">
      <c r="E128" s="8"/>
      <c r="F128" s="7"/>
      <c r="G128" s="8"/>
    </row>
    <row r="129" spans="5:7" ht="12.5">
      <c r="E129" s="8"/>
      <c r="F129" s="7"/>
      <c r="G129" s="8"/>
    </row>
    <row r="130" spans="5:7" ht="12.5">
      <c r="E130" s="8"/>
      <c r="F130" s="7"/>
      <c r="G130" s="8"/>
    </row>
    <row r="131" spans="5:7" ht="12.5">
      <c r="E131" s="8"/>
      <c r="F131" s="7"/>
      <c r="G131" s="8"/>
    </row>
    <row r="132" spans="5:7" ht="12.5">
      <c r="E132" s="8"/>
      <c r="F132" s="7"/>
      <c r="G132" s="8"/>
    </row>
    <row r="133" spans="5:7" ht="12.5">
      <c r="E133" s="8"/>
      <c r="F133" s="7"/>
      <c r="G133" s="8"/>
    </row>
    <row r="134" spans="5:7" ht="12.5">
      <c r="E134" s="8"/>
      <c r="F134" s="7"/>
      <c r="G134" s="8"/>
    </row>
    <row r="135" spans="5:7" ht="12.5">
      <c r="E135" s="8"/>
      <c r="F135" s="7"/>
      <c r="G135" s="8"/>
    </row>
    <row r="136" spans="5:7" ht="12.5">
      <c r="E136" s="8"/>
      <c r="F136" s="7"/>
      <c r="G136" s="8"/>
    </row>
    <row r="137" spans="5:7" ht="12.5">
      <c r="E137" s="8"/>
      <c r="F137" s="7"/>
      <c r="G137" s="8"/>
    </row>
    <row r="138" spans="5:7" ht="12.5">
      <c r="E138" s="8"/>
      <c r="F138" s="7"/>
      <c r="G138" s="8"/>
    </row>
    <row r="139" spans="5:7" ht="12.5">
      <c r="E139" s="8"/>
      <c r="F139" s="7"/>
      <c r="G139" s="8"/>
    </row>
    <row r="140" spans="5:7" ht="12.5">
      <c r="E140" s="8"/>
      <c r="F140" s="7"/>
      <c r="G140" s="8"/>
    </row>
    <row r="141" spans="5:7" ht="12.5">
      <c r="E141" s="8"/>
      <c r="F141" s="7"/>
      <c r="G141" s="8"/>
    </row>
    <row r="142" spans="5:7" ht="12.5">
      <c r="E142" s="8"/>
      <c r="F142" s="7"/>
      <c r="G142" s="8"/>
    </row>
    <row r="143" spans="5:7" ht="12.5">
      <c r="E143" s="8"/>
      <c r="F143" s="7"/>
      <c r="G143" s="8"/>
    </row>
    <row r="144" spans="5:7" ht="12.5">
      <c r="E144" s="8"/>
      <c r="F144" s="7"/>
      <c r="G144" s="8"/>
    </row>
    <row r="145" spans="5:7" ht="12.5">
      <c r="E145" s="8"/>
      <c r="F145" s="7"/>
      <c r="G145" s="8"/>
    </row>
    <row r="146" spans="5:7" ht="12.5">
      <c r="E146" s="8"/>
      <c r="F146" s="7"/>
      <c r="G146" s="8"/>
    </row>
    <row r="147" spans="5:7" ht="12.5">
      <c r="E147" s="8"/>
      <c r="F147" s="7"/>
      <c r="G147" s="8"/>
    </row>
    <row r="148" spans="5:7" ht="12.5">
      <c r="E148" s="8"/>
      <c r="F148" s="7"/>
      <c r="G148" s="8"/>
    </row>
    <row r="149" spans="5:7" ht="12.5">
      <c r="E149" s="8"/>
      <c r="F149" s="7"/>
      <c r="G149" s="8"/>
    </row>
    <row r="150" spans="5:7" ht="12.5">
      <c r="E150" s="8"/>
      <c r="F150" s="7"/>
      <c r="G150" s="8"/>
    </row>
    <row r="151" spans="5:7" ht="12.5">
      <c r="E151" s="8"/>
      <c r="F151" s="7"/>
      <c r="G151" s="8"/>
    </row>
    <row r="152" spans="5:7" ht="12.5">
      <c r="E152" s="8"/>
      <c r="F152" s="7"/>
      <c r="G152" s="8"/>
    </row>
    <row r="153" spans="5:7" ht="12.5">
      <c r="E153" s="8"/>
      <c r="F153" s="7"/>
      <c r="G153" s="8"/>
    </row>
    <row r="154" spans="5:7" ht="12.5">
      <c r="E154" s="8"/>
      <c r="F154" s="7"/>
      <c r="G154" s="8"/>
    </row>
    <row r="155" spans="5:7" ht="12.5">
      <c r="E155" s="8"/>
      <c r="F155" s="7"/>
      <c r="G155" s="8"/>
    </row>
    <row r="156" spans="5:7" ht="12.5">
      <c r="E156" s="8"/>
      <c r="F156" s="7"/>
      <c r="G156" s="8"/>
    </row>
    <row r="157" spans="5:7" ht="12.5">
      <c r="E157" s="8"/>
      <c r="F157" s="7"/>
      <c r="G157" s="8"/>
    </row>
    <row r="158" spans="5:7" ht="12.5">
      <c r="E158" s="8"/>
      <c r="F158" s="7"/>
      <c r="G158" s="8"/>
    </row>
    <row r="159" spans="5:7" ht="12.5">
      <c r="E159" s="8"/>
      <c r="F159" s="7"/>
      <c r="G159" s="8"/>
    </row>
    <row r="160" spans="5:7" ht="12.5">
      <c r="E160" s="8"/>
      <c r="F160" s="7"/>
      <c r="G160" s="8"/>
    </row>
    <row r="161" spans="5:7" ht="12.5">
      <c r="E161" s="8"/>
      <c r="F161" s="7"/>
      <c r="G161" s="8"/>
    </row>
    <row r="162" spans="5:7" ht="12.5">
      <c r="E162" s="8"/>
      <c r="F162" s="7"/>
      <c r="G162" s="8"/>
    </row>
    <row r="163" spans="5:7" ht="12.5">
      <c r="E163" s="8"/>
      <c r="F163" s="7"/>
      <c r="G163" s="8"/>
    </row>
    <row r="164" spans="5:7" ht="12.5">
      <c r="E164" s="8"/>
      <c r="F164" s="7"/>
      <c r="G164" s="8"/>
    </row>
    <row r="165" spans="5:7" ht="12.5">
      <c r="E165" s="8"/>
      <c r="F165" s="7"/>
      <c r="G165" s="8"/>
    </row>
    <row r="166" spans="5:7" ht="12.5">
      <c r="E166" s="8"/>
      <c r="F166" s="7"/>
      <c r="G166" s="8"/>
    </row>
    <row r="167" spans="5:7" ht="12.5">
      <c r="E167" s="8"/>
      <c r="F167" s="7"/>
      <c r="G167" s="8"/>
    </row>
    <row r="168" spans="5:7" ht="12.5">
      <c r="E168" s="8"/>
      <c r="F168" s="7"/>
      <c r="G168" s="8"/>
    </row>
    <row r="169" spans="5:7" ht="12.5">
      <c r="E169" s="8"/>
      <c r="F169" s="7"/>
      <c r="G169" s="8"/>
    </row>
    <row r="170" spans="5:7" ht="12.5">
      <c r="E170" s="8"/>
      <c r="F170" s="7"/>
      <c r="G170" s="8"/>
    </row>
    <row r="171" spans="5:7" ht="12.5">
      <c r="E171" s="8"/>
      <c r="F171" s="7"/>
      <c r="G171" s="8"/>
    </row>
    <row r="172" spans="5:7" ht="12.5">
      <c r="E172" s="8"/>
      <c r="F172" s="7"/>
      <c r="G172" s="8"/>
    </row>
    <row r="173" spans="5:7" ht="12.5">
      <c r="E173" s="8"/>
      <c r="F173" s="7"/>
      <c r="G173" s="8"/>
    </row>
    <row r="174" spans="5:7" ht="12.5">
      <c r="E174" s="8"/>
      <c r="F174" s="7"/>
      <c r="G174" s="8"/>
    </row>
    <row r="175" spans="5:7" ht="12.5">
      <c r="E175" s="8"/>
      <c r="F175" s="7"/>
      <c r="G175" s="8"/>
    </row>
    <row r="176" spans="5:7" ht="12.5">
      <c r="E176" s="8"/>
      <c r="F176" s="7"/>
      <c r="G176" s="8"/>
    </row>
    <row r="177" spans="5:7" ht="12.5">
      <c r="E177" s="8"/>
      <c r="F177" s="7"/>
      <c r="G177" s="8"/>
    </row>
    <row r="178" spans="5:7" ht="12.5">
      <c r="E178" s="8"/>
      <c r="F178" s="7"/>
      <c r="G178" s="8"/>
    </row>
    <row r="179" spans="5:7" ht="12.5">
      <c r="E179" s="8"/>
      <c r="F179" s="7"/>
      <c r="G179" s="8"/>
    </row>
    <row r="180" spans="5:7" ht="12.5">
      <c r="E180" s="8"/>
      <c r="F180" s="7"/>
      <c r="G180" s="8"/>
    </row>
    <row r="181" spans="5:7" ht="12.5">
      <c r="E181" s="8"/>
      <c r="F181" s="7"/>
      <c r="G181" s="8"/>
    </row>
    <row r="182" spans="5:7" ht="12.5">
      <c r="E182" s="8"/>
      <c r="F182" s="7"/>
      <c r="G182" s="8"/>
    </row>
    <row r="183" spans="5:7" ht="12.5">
      <c r="E183" s="8"/>
      <c r="F183" s="7"/>
      <c r="G183" s="8"/>
    </row>
    <row r="184" spans="5:7" ht="12.5">
      <c r="E184" s="8"/>
      <c r="F184" s="7"/>
      <c r="G184" s="8"/>
    </row>
    <row r="185" spans="5:7" ht="12.5">
      <c r="E185" s="8"/>
      <c r="F185" s="7"/>
      <c r="G185" s="8"/>
    </row>
    <row r="186" spans="5:7" ht="12.5">
      <c r="E186" s="8"/>
      <c r="F186" s="7"/>
      <c r="G186" s="8"/>
    </row>
    <row r="187" spans="5:7" ht="12.5">
      <c r="E187" s="8"/>
      <c r="F187" s="7"/>
      <c r="G187" s="8"/>
    </row>
    <row r="188" spans="5:7" ht="12.5">
      <c r="E188" s="8"/>
      <c r="F188" s="7"/>
      <c r="G188" s="8"/>
    </row>
    <row r="189" spans="5:7" ht="12.5">
      <c r="E189" s="8"/>
      <c r="F189" s="7"/>
      <c r="G189" s="8"/>
    </row>
    <row r="190" spans="5:7" ht="12.5">
      <c r="E190" s="8"/>
      <c r="F190" s="7"/>
      <c r="G190" s="8"/>
    </row>
    <row r="191" spans="5:7" ht="12.5">
      <c r="E191" s="8"/>
      <c r="F191" s="7"/>
      <c r="G191" s="8"/>
    </row>
    <row r="192" spans="5:7" ht="12.5">
      <c r="E192" s="8"/>
      <c r="F192" s="7"/>
      <c r="G192" s="8"/>
    </row>
    <row r="193" spans="5:7" ht="12.5">
      <c r="E193" s="8"/>
      <c r="F193" s="7"/>
      <c r="G193" s="8"/>
    </row>
    <row r="194" spans="5:7" ht="12.5">
      <c r="E194" s="8"/>
      <c r="F194" s="7"/>
      <c r="G194" s="8"/>
    </row>
    <row r="195" spans="5:7" ht="12.5">
      <c r="E195" s="8"/>
      <c r="F195" s="7"/>
      <c r="G195" s="8"/>
    </row>
    <row r="196" spans="5:7" ht="12.5">
      <c r="E196" s="8"/>
      <c r="F196" s="7"/>
      <c r="G196" s="8"/>
    </row>
    <row r="197" spans="5:7" ht="12.5">
      <c r="E197" s="8"/>
      <c r="F197" s="7"/>
      <c r="G197" s="8"/>
    </row>
    <row r="198" spans="5:7" ht="12.5">
      <c r="E198" s="8"/>
      <c r="F198" s="7"/>
      <c r="G198" s="8"/>
    </row>
    <row r="199" spans="5:7" ht="12.5">
      <c r="E199" s="8"/>
      <c r="F199" s="7"/>
      <c r="G199" s="8"/>
    </row>
    <row r="200" spans="5:7" ht="12.5">
      <c r="E200" s="8"/>
      <c r="F200" s="7"/>
      <c r="G200" s="8"/>
    </row>
    <row r="201" spans="5:7" ht="12.5">
      <c r="E201" s="8"/>
      <c r="F201" s="7"/>
      <c r="G201" s="8"/>
    </row>
    <row r="202" spans="5:7" ht="12.5">
      <c r="E202" s="8"/>
      <c r="F202" s="7"/>
      <c r="G202" s="8"/>
    </row>
    <row r="203" spans="5:7" ht="12.5">
      <c r="E203" s="8"/>
      <c r="F203" s="7"/>
      <c r="G203" s="8"/>
    </row>
    <row r="204" spans="5:7" ht="12.5">
      <c r="E204" s="8"/>
      <c r="F204" s="7"/>
      <c r="G204" s="8"/>
    </row>
    <row r="205" spans="5:7" ht="12.5">
      <c r="E205" s="8"/>
      <c r="F205" s="7"/>
      <c r="G205" s="8"/>
    </row>
    <row r="206" spans="5:7" ht="12.5">
      <c r="E206" s="8"/>
      <c r="F206" s="7"/>
      <c r="G206" s="8"/>
    </row>
    <row r="207" spans="5:7" ht="12.5">
      <c r="E207" s="8"/>
      <c r="F207" s="7"/>
      <c r="G207" s="8"/>
    </row>
    <row r="208" spans="5:7" ht="12.5">
      <c r="E208" s="8"/>
      <c r="F208" s="7"/>
      <c r="G208" s="8"/>
    </row>
    <row r="209" spans="5:7" ht="12.5">
      <c r="E209" s="8"/>
      <c r="F209" s="7"/>
      <c r="G209" s="8"/>
    </row>
    <row r="210" spans="5:7" ht="12.5">
      <c r="E210" s="8"/>
      <c r="F210" s="7"/>
      <c r="G210" s="8"/>
    </row>
    <row r="211" spans="5:7" ht="12.5">
      <c r="E211" s="8"/>
      <c r="F211" s="7"/>
      <c r="G211" s="8"/>
    </row>
    <row r="212" spans="5:7" ht="12.5">
      <c r="E212" s="8"/>
      <c r="F212" s="7"/>
      <c r="G212" s="8"/>
    </row>
    <row r="213" spans="5:7" ht="12.5">
      <c r="E213" s="8"/>
      <c r="F213" s="7"/>
      <c r="G213" s="8"/>
    </row>
    <row r="214" spans="5:7" ht="12.5">
      <c r="E214" s="8"/>
      <c r="F214" s="7"/>
      <c r="G214" s="8"/>
    </row>
    <row r="215" spans="5:7" ht="12.5">
      <c r="E215" s="8"/>
      <c r="F215" s="7"/>
      <c r="G215" s="8"/>
    </row>
    <row r="216" spans="5:7" ht="12.5">
      <c r="E216" s="8"/>
      <c r="F216" s="7"/>
      <c r="G216" s="8"/>
    </row>
    <row r="217" spans="5:7" ht="12.5">
      <c r="E217" s="8"/>
      <c r="F217" s="7"/>
      <c r="G217" s="8"/>
    </row>
    <row r="218" spans="5:7" ht="12.5">
      <c r="E218" s="8"/>
      <c r="F218" s="7"/>
      <c r="G218" s="8"/>
    </row>
    <row r="219" spans="5:7" ht="12.5">
      <c r="E219" s="8"/>
      <c r="F219" s="7"/>
      <c r="G219" s="8"/>
    </row>
    <row r="220" spans="5:7" ht="12.5">
      <c r="E220" s="8"/>
      <c r="F220" s="7"/>
      <c r="G220" s="8"/>
    </row>
    <row r="221" spans="5:7" ht="12.5">
      <c r="E221" s="8"/>
      <c r="F221" s="7"/>
      <c r="G221" s="8"/>
    </row>
    <row r="222" spans="5:7" ht="12.5">
      <c r="E222" s="8"/>
      <c r="F222" s="7"/>
      <c r="G222" s="8"/>
    </row>
    <row r="223" spans="5:7" ht="12.5">
      <c r="E223" s="8"/>
      <c r="F223" s="7"/>
      <c r="G223" s="8"/>
    </row>
    <row r="224" spans="5:7" ht="12.5">
      <c r="E224" s="8"/>
      <c r="F224" s="7"/>
      <c r="G224" s="8"/>
    </row>
    <row r="225" spans="5:7" ht="12.5">
      <c r="E225" s="8"/>
      <c r="F225" s="7"/>
      <c r="G225" s="8"/>
    </row>
    <row r="226" spans="5:7" ht="12.5">
      <c r="E226" s="8"/>
      <c r="F226" s="7"/>
      <c r="G226" s="8"/>
    </row>
    <row r="227" spans="5:7" ht="12.5">
      <c r="E227" s="8"/>
      <c r="F227" s="7"/>
      <c r="G227" s="8"/>
    </row>
    <row r="228" spans="5:7" ht="12.5">
      <c r="E228" s="8"/>
      <c r="F228" s="7"/>
      <c r="G228" s="8"/>
    </row>
    <row r="229" spans="5:7" ht="12.5">
      <c r="E229" s="8"/>
      <c r="F229" s="7"/>
      <c r="G229" s="8"/>
    </row>
    <row r="230" spans="5:7" ht="12.5">
      <c r="E230" s="8"/>
      <c r="F230" s="7"/>
      <c r="G230" s="8"/>
    </row>
    <row r="231" spans="5:7" ht="12.5">
      <c r="E231" s="8"/>
      <c r="F231" s="7"/>
      <c r="G231" s="8"/>
    </row>
    <row r="232" spans="5:7" ht="12.5">
      <c r="E232" s="8"/>
      <c r="F232" s="7"/>
      <c r="G232" s="8"/>
    </row>
    <row r="233" spans="5:7" ht="12.5">
      <c r="E233" s="8"/>
      <c r="F233" s="7"/>
      <c r="G233" s="8"/>
    </row>
    <row r="234" spans="5:7" ht="12.5">
      <c r="E234" s="8"/>
      <c r="F234" s="7"/>
      <c r="G234" s="8"/>
    </row>
    <row r="235" spans="5:7" ht="12.5">
      <c r="E235" s="8"/>
      <c r="F235" s="7"/>
      <c r="G235" s="8"/>
    </row>
    <row r="236" spans="5:7" ht="12.5">
      <c r="E236" s="8"/>
      <c r="F236" s="7"/>
      <c r="G236" s="8"/>
    </row>
    <row r="237" spans="5:7" ht="12.5">
      <c r="E237" s="8"/>
      <c r="F237" s="7"/>
      <c r="G237" s="8"/>
    </row>
    <row r="238" spans="5:7" ht="12.5">
      <c r="E238" s="8"/>
      <c r="F238" s="7"/>
      <c r="G238" s="8"/>
    </row>
    <row r="239" spans="5:7" ht="12.5">
      <c r="E239" s="8"/>
      <c r="F239" s="7"/>
      <c r="G239" s="8"/>
    </row>
    <row r="240" spans="5:7" ht="12.5">
      <c r="E240" s="8"/>
      <c r="F240" s="7"/>
      <c r="G240" s="8"/>
    </row>
    <row r="241" spans="5:7" ht="12.5">
      <c r="E241" s="8"/>
      <c r="F241" s="7"/>
      <c r="G241" s="8"/>
    </row>
    <row r="242" spans="5:7" ht="12.5">
      <c r="E242" s="8"/>
      <c r="F242" s="7"/>
      <c r="G242" s="8"/>
    </row>
    <row r="243" spans="5:7" ht="12.5">
      <c r="E243" s="8"/>
      <c r="F243" s="7"/>
      <c r="G243" s="8"/>
    </row>
    <row r="244" spans="5:7" ht="12.5">
      <c r="E244" s="8"/>
      <c r="F244" s="7"/>
      <c r="G244" s="8"/>
    </row>
    <row r="245" spans="5:7" ht="12.5">
      <c r="E245" s="8"/>
      <c r="F245" s="7"/>
      <c r="G245" s="8"/>
    </row>
    <row r="246" spans="5:7" ht="12.5">
      <c r="E246" s="8"/>
      <c r="F246" s="7"/>
      <c r="G246" s="8"/>
    </row>
    <row r="247" spans="5:7" ht="12.5">
      <c r="E247" s="8"/>
      <c r="F247" s="7"/>
      <c r="G247" s="8"/>
    </row>
    <row r="248" spans="5:7" ht="12.5">
      <c r="E248" s="8"/>
      <c r="F248" s="7"/>
      <c r="G248" s="8"/>
    </row>
    <row r="249" spans="5:7" ht="12.5">
      <c r="E249" s="8"/>
      <c r="F249" s="7"/>
      <c r="G249" s="8"/>
    </row>
    <row r="250" spans="5:7" ht="12.5">
      <c r="E250" s="8"/>
      <c r="F250" s="7"/>
      <c r="G250" s="8"/>
    </row>
    <row r="251" spans="5:7" ht="12.5">
      <c r="E251" s="8"/>
      <c r="F251" s="7"/>
      <c r="G251" s="8"/>
    </row>
    <row r="252" spans="5:7" ht="12.5">
      <c r="E252" s="8"/>
      <c r="F252" s="7"/>
      <c r="G252" s="8"/>
    </row>
    <row r="253" spans="5:7" ht="12.5">
      <c r="E253" s="8"/>
      <c r="F253" s="7"/>
      <c r="G253" s="8"/>
    </row>
    <row r="254" spans="5:7" ht="12.5">
      <c r="E254" s="8"/>
      <c r="F254" s="7"/>
      <c r="G254" s="8"/>
    </row>
    <row r="255" spans="5:7" ht="12.5">
      <c r="E255" s="8"/>
      <c r="F255" s="7"/>
      <c r="G255" s="8"/>
    </row>
    <row r="256" spans="5:7" ht="12.5">
      <c r="E256" s="8"/>
      <c r="F256" s="7"/>
      <c r="G256" s="8"/>
    </row>
    <row r="257" spans="5:7" ht="12.5">
      <c r="E257" s="8"/>
      <c r="F257" s="7"/>
      <c r="G257" s="8"/>
    </row>
    <row r="258" spans="5:7" ht="12.5">
      <c r="E258" s="8"/>
      <c r="F258" s="7"/>
      <c r="G258" s="8"/>
    </row>
    <row r="259" spans="5:7" ht="12.5">
      <c r="E259" s="8"/>
      <c r="F259" s="7"/>
      <c r="G259" s="8"/>
    </row>
    <row r="260" spans="5:7" ht="12.5">
      <c r="E260" s="8"/>
      <c r="F260" s="7"/>
      <c r="G260" s="8"/>
    </row>
    <row r="261" spans="5:7" ht="12.5">
      <c r="E261" s="8"/>
      <c r="F261" s="7"/>
      <c r="G261" s="8"/>
    </row>
    <row r="262" spans="5:7" ht="12.5">
      <c r="E262" s="8"/>
      <c r="F262" s="7"/>
      <c r="G262" s="8"/>
    </row>
    <row r="263" spans="5:7" ht="12.5">
      <c r="E263" s="8"/>
      <c r="F263" s="7"/>
      <c r="G263" s="8"/>
    </row>
    <row r="264" spans="5:7" ht="12.5">
      <c r="E264" s="8"/>
      <c r="F264" s="7"/>
      <c r="G264" s="8"/>
    </row>
    <row r="265" spans="5:7" ht="12.5">
      <c r="E265" s="8"/>
      <c r="F265" s="7"/>
      <c r="G265" s="8"/>
    </row>
    <row r="266" spans="5:7" ht="12.5">
      <c r="E266" s="8"/>
      <c r="F266" s="7"/>
      <c r="G266" s="8"/>
    </row>
    <row r="267" spans="5:7" ht="12.5">
      <c r="E267" s="8"/>
      <c r="F267" s="7"/>
      <c r="G267" s="8"/>
    </row>
    <row r="268" spans="5:7" ht="12.5">
      <c r="E268" s="8"/>
      <c r="F268" s="7"/>
      <c r="G268" s="8"/>
    </row>
    <row r="269" spans="5:7" ht="12.5">
      <c r="E269" s="8"/>
      <c r="F269" s="7"/>
      <c r="G269" s="8"/>
    </row>
    <row r="270" spans="5:7" ht="12.5">
      <c r="E270" s="8"/>
      <c r="F270" s="7"/>
      <c r="G270" s="8"/>
    </row>
    <row r="271" spans="5:7" ht="12.5">
      <c r="E271" s="8"/>
      <c r="F271" s="7"/>
      <c r="G271" s="8"/>
    </row>
    <row r="272" spans="5:7" ht="12.5">
      <c r="E272" s="8"/>
      <c r="F272" s="7"/>
      <c r="G272" s="8"/>
    </row>
    <row r="273" spans="5:7" ht="12.5">
      <c r="E273" s="8"/>
      <c r="F273" s="7"/>
      <c r="G273" s="8"/>
    </row>
    <row r="274" spans="5:7" ht="12.5">
      <c r="E274" s="8"/>
      <c r="F274" s="7"/>
      <c r="G274" s="8"/>
    </row>
    <row r="275" spans="5:7" ht="12.5">
      <c r="E275" s="8"/>
      <c r="F275" s="7"/>
      <c r="G275" s="8"/>
    </row>
    <row r="276" spans="5:7" ht="12.5">
      <c r="E276" s="8"/>
      <c r="F276" s="7"/>
      <c r="G276" s="8"/>
    </row>
    <row r="277" spans="5:7" ht="12.5">
      <c r="E277" s="8"/>
      <c r="F277" s="7"/>
      <c r="G277" s="8"/>
    </row>
    <row r="278" spans="5:7" ht="12.5">
      <c r="E278" s="8"/>
      <c r="F278" s="7"/>
      <c r="G278" s="8"/>
    </row>
    <row r="279" spans="5:7" ht="12.5">
      <c r="E279" s="8"/>
      <c r="F279" s="7"/>
      <c r="G279" s="8"/>
    </row>
    <row r="280" spans="5:7" ht="12.5">
      <c r="E280" s="8"/>
      <c r="F280" s="7"/>
      <c r="G280" s="8"/>
    </row>
    <row r="281" spans="5:7" ht="12.5">
      <c r="E281" s="8"/>
      <c r="F281" s="7"/>
      <c r="G281" s="8"/>
    </row>
    <row r="282" spans="5:7" ht="12.5">
      <c r="E282" s="8"/>
      <c r="F282" s="7"/>
      <c r="G282" s="8"/>
    </row>
    <row r="283" spans="5:7" ht="12.5">
      <c r="E283" s="8"/>
      <c r="F283" s="7"/>
      <c r="G283" s="8"/>
    </row>
    <row r="284" spans="5:7" ht="12.5">
      <c r="E284" s="8"/>
      <c r="F284" s="7"/>
      <c r="G284" s="8"/>
    </row>
    <row r="285" spans="5:7" ht="12.5">
      <c r="E285" s="8"/>
      <c r="F285" s="7"/>
      <c r="G285" s="8"/>
    </row>
    <row r="286" spans="5:7" ht="12.5">
      <c r="E286" s="8"/>
      <c r="F286" s="7"/>
      <c r="G286" s="8"/>
    </row>
    <row r="287" spans="5:7" ht="12.5">
      <c r="E287" s="8"/>
      <c r="F287" s="7"/>
      <c r="G287" s="8"/>
    </row>
    <row r="288" spans="5:7" ht="12.5">
      <c r="E288" s="8"/>
      <c r="F288" s="7"/>
      <c r="G288" s="8"/>
    </row>
    <row r="289" spans="5:7" ht="12.5">
      <c r="E289" s="8"/>
      <c r="F289" s="7"/>
      <c r="G289" s="8"/>
    </row>
    <row r="290" spans="5:7" ht="12.5">
      <c r="E290" s="8"/>
      <c r="F290" s="7"/>
      <c r="G290" s="8"/>
    </row>
    <row r="291" spans="5:7" ht="12.5">
      <c r="E291" s="8"/>
      <c r="F291" s="7"/>
      <c r="G291" s="8"/>
    </row>
    <row r="292" spans="5:7" ht="12.5">
      <c r="E292" s="8"/>
      <c r="F292" s="7"/>
      <c r="G292" s="8"/>
    </row>
    <row r="293" spans="5:7" ht="12.5">
      <c r="E293" s="8"/>
      <c r="F293" s="7"/>
      <c r="G293" s="8"/>
    </row>
    <row r="294" spans="5:7" ht="12.5">
      <c r="E294" s="8"/>
      <c r="F294" s="7"/>
      <c r="G294" s="8"/>
    </row>
    <row r="295" spans="5:7" ht="12.5">
      <c r="E295" s="8"/>
      <c r="F295" s="7"/>
      <c r="G295" s="8"/>
    </row>
    <row r="296" spans="5:7" ht="12.5">
      <c r="E296" s="8"/>
      <c r="F296" s="7"/>
      <c r="G296" s="8"/>
    </row>
    <row r="297" spans="5:7" ht="12.5">
      <c r="E297" s="8"/>
      <c r="F297" s="7"/>
      <c r="G297" s="8"/>
    </row>
    <row r="298" spans="5:7" ht="12.5">
      <c r="E298" s="8"/>
      <c r="F298" s="7"/>
      <c r="G298" s="8"/>
    </row>
    <row r="299" spans="5:7" ht="12.5">
      <c r="E299" s="8"/>
      <c r="F299" s="7"/>
      <c r="G299" s="8"/>
    </row>
    <row r="300" spans="5:7" ht="12.5">
      <c r="E300" s="8"/>
      <c r="F300" s="7"/>
      <c r="G300" s="8"/>
    </row>
    <row r="301" spans="5:7" ht="12.5">
      <c r="E301" s="8"/>
      <c r="F301" s="7"/>
      <c r="G301" s="8"/>
    </row>
    <row r="302" spans="5:7" ht="12.5">
      <c r="E302" s="8"/>
      <c r="F302" s="7"/>
      <c r="G302" s="8"/>
    </row>
    <row r="303" spans="5:7" ht="12.5">
      <c r="E303" s="8"/>
      <c r="F303" s="7"/>
      <c r="G303" s="8"/>
    </row>
    <row r="304" spans="5:7" ht="12.5">
      <c r="E304" s="8"/>
      <c r="F304" s="7"/>
      <c r="G304" s="8"/>
    </row>
    <row r="305" spans="5:7" ht="12.5">
      <c r="E305" s="8"/>
      <c r="F305" s="7"/>
      <c r="G305" s="8"/>
    </row>
    <row r="306" spans="5:7" ht="12.5">
      <c r="E306" s="8"/>
      <c r="F306" s="7"/>
      <c r="G306" s="8"/>
    </row>
    <row r="307" spans="5:7" ht="12.5">
      <c r="E307" s="8"/>
      <c r="F307" s="7"/>
      <c r="G307" s="8"/>
    </row>
    <row r="308" spans="5:7" ht="12.5">
      <c r="E308" s="8"/>
      <c r="F308" s="7"/>
      <c r="G308" s="8"/>
    </row>
    <row r="309" spans="5:7" ht="12.5">
      <c r="E309" s="8"/>
      <c r="F309" s="7"/>
      <c r="G309" s="8"/>
    </row>
    <row r="310" spans="5:7" ht="12.5">
      <c r="E310" s="8"/>
      <c r="F310" s="7"/>
      <c r="G310" s="8"/>
    </row>
    <row r="311" spans="5:7" ht="12.5">
      <c r="E311" s="8"/>
      <c r="F311" s="7"/>
      <c r="G311" s="8"/>
    </row>
    <row r="312" spans="5:7" ht="12.5">
      <c r="E312" s="8"/>
      <c r="F312" s="7"/>
      <c r="G312" s="8"/>
    </row>
    <row r="313" spans="5:7" ht="12.5">
      <c r="E313" s="8"/>
      <c r="F313" s="7"/>
      <c r="G313" s="8"/>
    </row>
    <row r="314" spans="5:7" ht="12.5">
      <c r="E314" s="8"/>
      <c r="F314" s="7"/>
      <c r="G314" s="8"/>
    </row>
    <row r="315" spans="5:7" ht="12.5">
      <c r="E315" s="8"/>
      <c r="F315" s="7"/>
      <c r="G315" s="8"/>
    </row>
    <row r="316" spans="5:7" ht="12.5">
      <c r="E316" s="8"/>
      <c r="F316" s="7"/>
      <c r="G316" s="8"/>
    </row>
    <row r="317" spans="5:7" ht="12.5">
      <c r="E317" s="8"/>
      <c r="F317" s="7"/>
      <c r="G317" s="8"/>
    </row>
    <row r="318" spans="5:7" ht="12.5">
      <c r="E318" s="8"/>
      <c r="F318" s="7"/>
      <c r="G318" s="8"/>
    </row>
    <row r="319" spans="5:7" ht="12.5">
      <c r="E319" s="8"/>
      <c r="F319" s="7"/>
      <c r="G319" s="8"/>
    </row>
    <row r="320" spans="5:7" ht="12.5">
      <c r="E320" s="8"/>
      <c r="F320" s="7"/>
      <c r="G320" s="8"/>
    </row>
    <row r="321" spans="5:7" ht="12.5">
      <c r="E321" s="8"/>
      <c r="F321" s="7"/>
      <c r="G321" s="8"/>
    </row>
    <row r="322" spans="5:7" ht="12.5">
      <c r="E322" s="8"/>
      <c r="F322" s="7"/>
      <c r="G322" s="8"/>
    </row>
    <row r="323" spans="5:7" ht="12.5">
      <c r="E323" s="8"/>
      <c r="F323" s="7"/>
      <c r="G323" s="8"/>
    </row>
    <row r="324" spans="5:7" ht="12.5">
      <c r="E324" s="8"/>
      <c r="F324" s="7"/>
      <c r="G324" s="8"/>
    </row>
    <row r="325" spans="5:7" ht="12.5">
      <c r="E325" s="8"/>
      <c r="F325" s="7"/>
      <c r="G325" s="8"/>
    </row>
    <row r="326" spans="5:7" ht="12.5">
      <c r="E326" s="8"/>
      <c r="F326" s="7"/>
      <c r="G326" s="8"/>
    </row>
    <row r="327" spans="5:7" ht="12.5">
      <c r="E327" s="8"/>
      <c r="F327" s="7"/>
      <c r="G327" s="8"/>
    </row>
    <row r="328" spans="5:7" ht="12.5">
      <c r="E328" s="8"/>
      <c r="F328" s="7"/>
      <c r="G328" s="8"/>
    </row>
    <row r="329" spans="5:7" ht="12.5">
      <c r="E329" s="8"/>
      <c r="F329" s="7"/>
      <c r="G329" s="8"/>
    </row>
    <row r="330" spans="5:7" ht="12.5">
      <c r="E330" s="8"/>
      <c r="F330" s="7"/>
      <c r="G330" s="8"/>
    </row>
    <row r="331" spans="5:7" ht="12.5">
      <c r="E331" s="8"/>
      <c r="F331" s="7"/>
      <c r="G331" s="8"/>
    </row>
    <row r="332" spans="5:7" ht="12.5">
      <c r="E332" s="8"/>
      <c r="F332" s="7"/>
      <c r="G332" s="8"/>
    </row>
    <row r="333" spans="5:7" ht="12.5">
      <c r="E333" s="8"/>
      <c r="F333" s="7"/>
      <c r="G333" s="8"/>
    </row>
    <row r="334" spans="5:7" ht="12.5">
      <c r="E334" s="8"/>
      <c r="F334" s="7"/>
      <c r="G334" s="8"/>
    </row>
    <row r="335" spans="5:7" ht="12.5">
      <c r="E335" s="8"/>
      <c r="F335" s="7"/>
      <c r="G335" s="8"/>
    </row>
    <row r="336" spans="5:7" ht="12.5">
      <c r="E336" s="8"/>
      <c r="F336" s="7"/>
      <c r="G336" s="8"/>
    </row>
    <row r="337" spans="5:7" ht="12.5">
      <c r="E337" s="8"/>
      <c r="F337" s="7"/>
      <c r="G337" s="8"/>
    </row>
    <row r="338" spans="5:7" ht="12.5">
      <c r="E338" s="8"/>
      <c r="F338" s="7"/>
      <c r="G338" s="8"/>
    </row>
    <row r="339" spans="5:7" ht="12.5">
      <c r="E339" s="8"/>
      <c r="F339" s="7"/>
      <c r="G339" s="8"/>
    </row>
    <row r="340" spans="5:7" ht="12.5">
      <c r="E340" s="8"/>
      <c r="F340" s="7"/>
      <c r="G340" s="8"/>
    </row>
    <row r="341" spans="5:7" ht="12.5">
      <c r="E341" s="8"/>
      <c r="F341" s="7"/>
      <c r="G341" s="8"/>
    </row>
    <row r="342" spans="5:7" ht="12.5">
      <c r="E342" s="8"/>
      <c r="F342" s="7"/>
      <c r="G342" s="8"/>
    </row>
    <row r="343" spans="5:7" ht="12.5">
      <c r="E343" s="8"/>
      <c r="F343" s="7"/>
      <c r="G343" s="8"/>
    </row>
    <row r="344" spans="5:7" ht="12.5">
      <c r="E344" s="8"/>
      <c r="F344" s="7"/>
      <c r="G344" s="8"/>
    </row>
    <row r="345" spans="5:7" ht="12.5">
      <c r="E345" s="8"/>
      <c r="F345" s="7"/>
      <c r="G345" s="8"/>
    </row>
    <row r="346" spans="5:7" ht="12.5">
      <c r="E346" s="8"/>
      <c r="F346" s="7"/>
      <c r="G346" s="8"/>
    </row>
    <row r="347" spans="5:7" ht="12.5">
      <c r="E347" s="8"/>
      <c r="F347" s="7"/>
      <c r="G347" s="8"/>
    </row>
    <row r="348" spans="5:7" ht="12.5">
      <c r="E348" s="8"/>
      <c r="F348" s="7"/>
      <c r="G348" s="8"/>
    </row>
    <row r="349" spans="5:7" ht="12.5">
      <c r="E349" s="8"/>
      <c r="F349" s="7"/>
      <c r="G349" s="8"/>
    </row>
    <row r="350" spans="5:7" ht="12.5">
      <c r="E350" s="8"/>
      <c r="F350" s="7"/>
      <c r="G350" s="8"/>
    </row>
    <row r="351" spans="5:7" ht="12.5">
      <c r="E351" s="8"/>
      <c r="F351" s="7"/>
      <c r="G351" s="8"/>
    </row>
    <row r="352" spans="5:7" ht="12.5">
      <c r="E352" s="8"/>
      <c r="F352" s="7"/>
      <c r="G352" s="8"/>
    </row>
    <row r="353" spans="5:7" ht="12.5">
      <c r="E353" s="8"/>
      <c r="F353" s="7"/>
      <c r="G353" s="8"/>
    </row>
    <row r="354" spans="5:7" ht="12.5">
      <c r="E354" s="8"/>
      <c r="F354" s="7"/>
      <c r="G354" s="8"/>
    </row>
    <row r="355" spans="5:7" ht="12.5">
      <c r="E355" s="8"/>
      <c r="F355" s="7"/>
      <c r="G355" s="8"/>
    </row>
    <row r="356" spans="5:7" ht="12.5">
      <c r="E356" s="8"/>
      <c r="F356" s="7"/>
      <c r="G356" s="8"/>
    </row>
    <row r="357" spans="5:7" ht="12.5">
      <c r="E357" s="8"/>
      <c r="F357" s="7"/>
      <c r="G357" s="8"/>
    </row>
    <row r="358" spans="5:7" ht="12.5">
      <c r="E358" s="8"/>
      <c r="F358" s="7"/>
      <c r="G358" s="8"/>
    </row>
    <row r="359" spans="5:7" ht="12.5">
      <c r="E359" s="8"/>
      <c r="F359" s="7"/>
      <c r="G359" s="8"/>
    </row>
    <row r="360" spans="5:7" ht="12.5">
      <c r="E360" s="8"/>
      <c r="F360" s="7"/>
      <c r="G360" s="8"/>
    </row>
    <row r="361" spans="5:7" ht="12.5">
      <c r="E361" s="8"/>
      <c r="F361" s="7"/>
      <c r="G361" s="8"/>
    </row>
    <row r="362" spans="5:7" ht="12.5">
      <c r="E362" s="8"/>
      <c r="F362" s="7"/>
      <c r="G362" s="8"/>
    </row>
    <row r="363" spans="5:7" ht="12.5">
      <c r="E363" s="8"/>
      <c r="F363" s="7"/>
      <c r="G363" s="8"/>
    </row>
    <row r="364" spans="5:7" ht="12.5">
      <c r="E364" s="8"/>
      <c r="F364" s="7"/>
      <c r="G364" s="8"/>
    </row>
    <row r="365" spans="5:7" ht="12.5">
      <c r="E365" s="8"/>
      <c r="F365" s="7"/>
      <c r="G365" s="8"/>
    </row>
    <row r="366" spans="5:7" ht="12.5">
      <c r="E366" s="8"/>
      <c r="F366" s="7"/>
      <c r="G366" s="8"/>
    </row>
    <row r="367" spans="5:7" ht="12.5">
      <c r="E367" s="8"/>
      <c r="F367" s="7"/>
      <c r="G367" s="8"/>
    </row>
    <row r="368" spans="5:7" ht="12.5">
      <c r="E368" s="8"/>
      <c r="F368" s="7"/>
      <c r="G368" s="8"/>
    </row>
    <row r="369" spans="5:7" ht="12.5">
      <c r="E369" s="8"/>
      <c r="F369" s="7"/>
      <c r="G369" s="8"/>
    </row>
    <row r="370" spans="5:7" ht="12.5">
      <c r="E370" s="8"/>
      <c r="F370" s="7"/>
      <c r="G370" s="8"/>
    </row>
    <row r="371" spans="5:7" ht="12.5">
      <c r="E371" s="8"/>
      <c r="F371" s="7"/>
      <c r="G371" s="8"/>
    </row>
    <row r="372" spans="5:7" ht="12.5">
      <c r="E372" s="8"/>
      <c r="F372" s="7"/>
      <c r="G372" s="8"/>
    </row>
    <row r="373" spans="5:7" ht="12.5">
      <c r="E373" s="8"/>
      <c r="F373" s="7"/>
      <c r="G373" s="8"/>
    </row>
    <row r="374" spans="5:7" ht="12.5">
      <c r="E374" s="8"/>
      <c r="F374" s="7"/>
      <c r="G374" s="8"/>
    </row>
    <row r="375" spans="5:7" ht="12.5">
      <c r="E375" s="8"/>
      <c r="F375" s="7"/>
      <c r="G375" s="8"/>
    </row>
    <row r="376" spans="5:7" ht="12.5">
      <c r="E376" s="8"/>
      <c r="F376" s="7"/>
      <c r="G376" s="8"/>
    </row>
    <row r="377" spans="5:7" ht="12.5">
      <c r="E377" s="8"/>
      <c r="F377" s="7"/>
      <c r="G377" s="8"/>
    </row>
    <row r="378" spans="5:7" ht="12.5">
      <c r="E378" s="8"/>
      <c r="F378" s="7"/>
      <c r="G378" s="8"/>
    </row>
    <row r="379" spans="5:7" ht="12.5">
      <c r="E379" s="8"/>
      <c r="F379" s="7"/>
      <c r="G379" s="8"/>
    </row>
    <row r="380" spans="5:7" ht="12.5">
      <c r="E380" s="8"/>
      <c r="F380" s="7"/>
      <c r="G380" s="8"/>
    </row>
    <row r="381" spans="5:7" ht="12.5">
      <c r="E381" s="8"/>
      <c r="F381" s="7"/>
      <c r="G381" s="8"/>
    </row>
    <row r="382" spans="5:7" ht="12.5">
      <c r="E382" s="8"/>
      <c r="F382" s="7"/>
      <c r="G382" s="8"/>
    </row>
    <row r="383" spans="5:7" ht="12.5">
      <c r="E383" s="8"/>
      <c r="F383" s="7"/>
      <c r="G383" s="8"/>
    </row>
    <row r="384" spans="5:7" ht="12.5">
      <c r="E384" s="8"/>
      <c r="F384" s="7"/>
      <c r="G384" s="8"/>
    </row>
    <row r="385" spans="5:7" ht="12.5">
      <c r="E385" s="8"/>
      <c r="F385" s="7"/>
      <c r="G385" s="8"/>
    </row>
    <row r="386" spans="5:7" ht="12.5">
      <c r="E386" s="8"/>
      <c r="F386" s="7"/>
      <c r="G386" s="8"/>
    </row>
    <row r="387" spans="5:7" ht="12.5">
      <c r="E387" s="8"/>
      <c r="F387" s="7"/>
      <c r="G387" s="8"/>
    </row>
    <row r="388" spans="5:7" ht="12.5">
      <c r="E388" s="8"/>
      <c r="F388" s="7"/>
      <c r="G388" s="8"/>
    </row>
    <row r="389" spans="5:7" ht="12.5">
      <c r="E389" s="8"/>
      <c r="F389" s="7"/>
      <c r="G389" s="8"/>
    </row>
    <row r="390" spans="5:7" ht="12.5">
      <c r="E390" s="8"/>
      <c r="F390" s="7"/>
      <c r="G390" s="8"/>
    </row>
    <row r="391" spans="5:7" ht="12.5">
      <c r="E391" s="8"/>
      <c r="F391" s="7"/>
      <c r="G391" s="8"/>
    </row>
    <row r="392" spans="5:7" ht="12.5">
      <c r="E392" s="8"/>
      <c r="F392" s="7"/>
      <c r="G392" s="8"/>
    </row>
    <row r="393" spans="5:7" ht="12.5">
      <c r="E393" s="8"/>
      <c r="F393" s="7"/>
      <c r="G393" s="8"/>
    </row>
    <row r="394" spans="5:7" ht="12.5">
      <c r="E394" s="8"/>
      <c r="F394" s="7"/>
      <c r="G394" s="8"/>
    </row>
    <row r="395" spans="5:7" ht="12.5">
      <c r="E395" s="8"/>
      <c r="F395" s="7"/>
      <c r="G395" s="8"/>
    </row>
    <row r="396" spans="5:7" ht="12.5">
      <c r="E396" s="8"/>
      <c r="F396" s="7"/>
      <c r="G396" s="8"/>
    </row>
    <row r="397" spans="5:7" ht="12.5">
      <c r="E397" s="8"/>
      <c r="F397" s="7"/>
      <c r="G397" s="8"/>
    </row>
    <row r="398" spans="5:7" ht="12.5">
      <c r="E398" s="8"/>
      <c r="F398" s="7"/>
      <c r="G398" s="8"/>
    </row>
    <row r="399" spans="5:7" ht="12.5">
      <c r="E399" s="8"/>
      <c r="F399" s="7"/>
      <c r="G399" s="8"/>
    </row>
    <row r="400" spans="5:7" ht="12.5">
      <c r="E400" s="8"/>
      <c r="F400" s="7"/>
      <c r="G400" s="8"/>
    </row>
    <row r="401" spans="5:7" ht="12.5">
      <c r="E401" s="8"/>
      <c r="F401" s="7"/>
      <c r="G401" s="8"/>
    </row>
    <row r="402" spans="5:7" ht="12.5">
      <c r="E402" s="8"/>
      <c r="F402" s="7"/>
      <c r="G402" s="8"/>
    </row>
    <row r="403" spans="5:7" ht="12.5">
      <c r="E403" s="8"/>
      <c r="F403" s="7"/>
      <c r="G403" s="8"/>
    </row>
    <row r="404" spans="5:7" ht="12.5">
      <c r="E404" s="8"/>
      <c r="F404" s="7"/>
      <c r="G404" s="8"/>
    </row>
    <row r="405" spans="5:7" ht="12.5">
      <c r="E405" s="8"/>
      <c r="F405" s="7"/>
      <c r="G405" s="8"/>
    </row>
    <row r="406" spans="5:7" ht="12.5">
      <c r="E406" s="8"/>
      <c r="F406" s="7"/>
      <c r="G406" s="8"/>
    </row>
    <row r="407" spans="5:7" ht="12.5">
      <c r="E407" s="8"/>
      <c r="F407" s="7"/>
      <c r="G407" s="8"/>
    </row>
    <row r="408" spans="5:7" ht="12.5">
      <c r="E408" s="8"/>
      <c r="F408" s="7"/>
      <c r="G408" s="8"/>
    </row>
    <row r="409" spans="5:7" ht="12.5">
      <c r="E409" s="8"/>
      <c r="F409" s="7"/>
      <c r="G409" s="8"/>
    </row>
    <row r="410" spans="5:7" ht="12.5">
      <c r="E410" s="8"/>
      <c r="F410" s="7"/>
      <c r="G410" s="8"/>
    </row>
    <row r="411" spans="5:7" ht="12.5">
      <c r="E411" s="8"/>
      <c r="F411" s="7"/>
      <c r="G411" s="8"/>
    </row>
    <row r="412" spans="5:7" ht="12.5">
      <c r="E412" s="8"/>
      <c r="F412" s="7"/>
      <c r="G412" s="8"/>
    </row>
    <row r="413" spans="5:7" ht="12.5">
      <c r="E413" s="8"/>
      <c r="F413" s="7"/>
      <c r="G413" s="8"/>
    </row>
    <row r="414" spans="5:7" ht="12.5">
      <c r="E414" s="8"/>
      <c r="F414" s="7"/>
      <c r="G414" s="8"/>
    </row>
    <row r="415" spans="5:7" ht="12.5">
      <c r="E415" s="8"/>
      <c r="F415" s="7"/>
      <c r="G415" s="8"/>
    </row>
    <row r="416" spans="5:7" ht="12.5">
      <c r="E416" s="8"/>
      <c r="F416" s="7"/>
      <c r="G416" s="8"/>
    </row>
    <row r="417" spans="5:7" ht="12.5">
      <c r="E417" s="8"/>
      <c r="F417" s="7"/>
      <c r="G417" s="8"/>
    </row>
    <row r="418" spans="5:7" ht="12.5">
      <c r="E418" s="8"/>
      <c r="F418" s="7"/>
      <c r="G418" s="8"/>
    </row>
    <row r="419" spans="5:7" ht="12.5">
      <c r="E419" s="8"/>
      <c r="F419" s="7"/>
      <c r="G419" s="8"/>
    </row>
    <row r="420" spans="5:7" ht="12.5">
      <c r="E420" s="8"/>
      <c r="F420" s="7"/>
      <c r="G420" s="8"/>
    </row>
    <row r="421" spans="5:7" ht="12.5">
      <c r="E421" s="8"/>
      <c r="F421" s="7"/>
      <c r="G421" s="8"/>
    </row>
    <row r="422" spans="5:7" ht="12.5">
      <c r="E422" s="8"/>
      <c r="F422" s="7"/>
      <c r="G422" s="8"/>
    </row>
    <row r="423" spans="5:7" ht="12.5">
      <c r="E423" s="8"/>
      <c r="F423" s="7"/>
      <c r="G423" s="8"/>
    </row>
    <row r="424" spans="5:7" ht="12.5">
      <c r="E424" s="8"/>
      <c r="F424" s="7"/>
      <c r="G424" s="8"/>
    </row>
    <row r="425" spans="5:7" ht="12.5">
      <c r="E425" s="8"/>
      <c r="F425" s="7"/>
      <c r="G425" s="8"/>
    </row>
    <row r="426" spans="5:7" ht="12.5">
      <c r="E426" s="8"/>
      <c r="F426" s="7"/>
      <c r="G426" s="8"/>
    </row>
    <row r="427" spans="5:7" ht="12.5">
      <c r="E427" s="8"/>
      <c r="F427" s="7"/>
      <c r="G427" s="8"/>
    </row>
    <row r="428" spans="5:7" ht="12.5">
      <c r="E428" s="8"/>
      <c r="F428" s="7"/>
      <c r="G428" s="8"/>
    </row>
    <row r="429" spans="5:7" ht="12.5">
      <c r="E429" s="8"/>
      <c r="F429" s="7"/>
      <c r="G429" s="8"/>
    </row>
    <row r="430" spans="5:7" ht="12.5">
      <c r="E430" s="8"/>
      <c r="F430" s="7"/>
      <c r="G430" s="8"/>
    </row>
    <row r="431" spans="5:7" ht="12.5">
      <c r="E431" s="8"/>
      <c r="F431" s="7"/>
      <c r="G431" s="8"/>
    </row>
    <row r="432" spans="5:7" ht="12.5">
      <c r="E432" s="8"/>
      <c r="F432" s="7"/>
      <c r="G432" s="8"/>
    </row>
    <row r="433" spans="5:7" ht="12.5">
      <c r="E433" s="8"/>
      <c r="F433" s="7"/>
      <c r="G433" s="8"/>
    </row>
    <row r="434" spans="5:7" ht="12.5">
      <c r="E434" s="8"/>
      <c r="F434" s="7"/>
      <c r="G434" s="8"/>
    </row>
    <row r="435" spans="5:7" ht="12.5">
      <c r="E435" s="8"/>
      <c r="F435" s="7"/>
      <c r="G435" s="8"/>
    </row>
    <row r="436" spans="5:7" ht="12.5">
      <c r="E436" s="8"/>
      <c r="F436" s="7"/>
      <c r="G436" s="8"/>
    </row>
    <row r="437" spans="5:7" ht="12.5">
      <c r="E437" s="8"/>
      <c r="F437" s="7"/>
      <c r="G437" s="8"/>
    </row>
    <row r="438" spans="5:7" ht="12.5">
      <c r="E438" s="8"/>
      <c r="F438" s="7"/>
      <c r="G438" s="8"/>
    </row>
    <row r="439" spans="5:7" ht="12.5">
      <c r="E439" s="8"/>
      <c r="F439" s="7"/>
      <c r="G439" s="8"/>
    </row>
    <row r="440" spans="5:7" ht="12.5">
      <c r="E440" s="8"/>
      <c r="F440" s="7"/>
      <c r="G440" s="8"/>
    </row>
    <row r="441" spans="5:7" ht="12.5">
      <c r="E441" s="8"/>
      <c r="F441" s="7"/>
      <c r="G441" s="8"/>
    </row>
    <row r="442" spans="5:7" ht="12.5">
      <c r="E442" s="8"/>
      <c r="F442" s="7"/>
      <c r="G442" s="8"/>
    </row>
    <row r="443" spans="5:7" ht="12.5">
      <c r="E443" s="8"/>
      <c r="F443" s="7"/>
      <c r="G443" s="8"/>
    </row>
    <row r="444" spans="5:7" ht="12.5">
      <c r="E444" s="8"/>
      <c r="F444" s="7"/>
      <c r="G444" s="8"/>
    </row>
    <row r="445" spans="5:7" ht="12.5">
      <c r="E445" s="8"/>
      <c r="F445" s="7"/>
      <c r="G445" s="8"/>
    </row>
    <row r="446" spans="5:7" ht="12.5">
      <c r="E446" s="8"/>
      <c r="F446" s="7"/>
      <c r="G446" s="8"/>
    </row>
    <row r="447" spans="5:7" ht="12.5">
      <c r="E447" s="8"/>
      <c r="F447" s="7"/>
      <c r="G447" s="8"/>
    </row>
    <row r="448" spans="5:7" ht="12.5">
      <c r="E448" s="8"/>
      <c r="F448" s="7"/>
      <c r="G448" s="8"/>
    </row>
    <row r="449" spans="5:7" ht="12.5">
      <c r="E449" s="8"/>
      <c r="F449" s="7"/>
      <c r="G449" s="8"/>
    </row>
    <row r="450" spans="5:7" ht="12.5">
      <c r="E450" s="8"/>
      <c r="F450" s="7"/>
      <c r="G450" s="8"/>
    </row>
    <row r="451" spans="5:7" ht="12.5">
      <c r="E451" s="8"/>
      <c r="F451" s="7"/>
      <c r="G451" s="8"/>
    </row>
    <row r="452" spans="5:7" ht="12.5">
      <c r="E452" s="8"/>
      <c r="F452" s="7"/>
      <c r="G452" s="8"/>
    </row>
    <row r="453" spans="5:7" ht="12.5">
      <c r="E453" s="8"/>
      <c r="F453" s="7"/>
      <c r="G453" s="8"/>
    </row>
    <row r="454" spans="5:7" ht="12.5">
      <c r="E454" s="8"/>
      <c r="F454" s="7"/>
      <c r="G454" s="8"/>
    </row>
    <row r="455" spans="5:7" ht="12.5">
      <c r="E455" s="8"/>
      <c r="F455" s="7"/>
      <c r="G455" s="8"/>
    </row>
    <row r="456" spans="5:7" ht="12.5">
      <c r="E456" s="8"/>
      <c r="F456" s="7"/>
      <c r="G456" s="8"/>
    </row>
    <row r="457" spans="5:7" ht="12.5">
      <c r="E457" s="8"/>
      <c r="F457" s="7"/>
      <c r="G457" s="8"/>
    </row>
    <row r="458" spans="5:7" ht="12.5">
      <c r="E458" s="8"/>
      <c r="F458" s="7"/>
      <c r="G458" s="8"/>
    </row>
    <row r="459" spans="5:7" ht="12.5">
      <c r="E459" s="8"/>
      <c r="F459" s="7"/>
      <c r="G459" s="8"/>
    </row>
    <row r="460" spans="5:7" ht="12.5">
      <c r="E460" s="8"/>
      <c r="F460" s="7"/>
      <c r="G460" s="8"/>
    </row>
    <row r="461" spans="5:7" ht="12.5">
      <c r="E461" s="8"/>
      <c r="F461" s="7"/>
      <c r="G461" s="8"/>
    </row>
    <row r="462" spans="5:7" ht="12.5">
      <c r="E462" s="8"/>
      <c r="F462" s="7"/>
      <c r="G462" s="8"/>
    </row>
    <row r="463" spans="5:7" ht="12.5">
      <c r="E463" s="8"/>
      <c r="F463" s="7"/>
      <c r="G463" s="8"/>
    </row>
    <row r="464" spans="5:7" ht="12.5">
      <c r="E464" s="8"/>
      <c r="F464" s="7"/>
      <c r="G464" s="8"/>
    </row>
    <row r="465" spans="5:7" ht="12.5">
      <c r="E465" s="8"/>
      <c r="F465" s="7"/>
      <c r="G465" s="8"/>
    </row>
    <row r="466" spans="5:7" ht="12.5">
      <c r="E466" s="8"/>
      <c r="F466" s="7"/>
      <c r="G466" s="8"/>
    </row>
    <row r="467" spans="5:7" ht="12.5">
      <c r="E467" s="8"/>
      <c r="F467" s="7"/>
      <c r="G467" s="8"/>
    </row>
    <row r="468" spans="5:7" ht="12.5">
      <c r="E468" s="8"/>
      <c r="F468" s="7"/>
      <c r="G468" s="8"/>
    </row>
    <row r="469" spans="5:7" ht="12.5">
      <c r="E469" s="8"/>
      <c r="F469" s="7"/>
      <c r="G469" s="8"/>
    </row>
    <row r="470" spans="5:7" ht="12.5">
      <c r="E470" s="8"/>
      <c r="F470" s="7"/>
      <c r="G470" s="8"/>
    </row>
    <row r="471" spans="5:7" ht="12.5">
      <c r="E471" s="8"/>
      <c r="F471" s="7"/>
      <c r="G471" s="8"/>
    </row>
    <row r="472" spans="5:7" ht="12.5">
      <c r="E472" s="8"/>
      <c r="F472" s="7"/>
      <c r="G472" s="8"/>
    </row>
    <row r="473" spans="5:7" ht="12.5">
      <c r="E473" s="8"/>
      <c r="F473" s="7"/>
      <c r="G473" s="8"/>
    </row>
    <row r="474" spans="5:7" ht="12.5">
      <c r="E474" s="8"/>
      <c r="F474" s="7"/>
      <c r="G474" s="8"/>
    </row>
    <row r="475" spans="5:7" ht="12.5">
      <c r="E475" s="8"/>
      <c r="F475" s="7"/>
      <c r="G475" s="8"/>
    </row>
    <row r="476" spans="5:7" ht="12.5">
      <c r="E476" s="8"/>
      <c r="F476" s="7"/>
      <c r="G476" s="8"/>
    </row>
    <row r="477" spans="5:7" ht="12.5">
      <c r="E477" s="8"/>
      <c r="F477" s="7"/>
      <c r="G477" s="8"/>
    </row>
    <row r="478" spans="5:7" ht="12.5">
      <c r="E478" s="8"/>
      <c r="F478" s="7"/>
      <c r="G478" s="8"/>
    </row>
    <row r="479" spans="5:7" ht="12.5">
      <c r="E479" s="8"/>
      <c r="F479" s="7"/>
      <c r="G479" s="8"/>
    </row>
    <row r="480" spans="5:7" ht="12.5">
      <c r="E480" s="8"/>
      <c r="F480" s="7"/>
      <c r="G480" s="8"/>
    </row>
    <row r="481" spans="5:7" ht="12.5">
      <c r="E481" s="8"/>
      <c r="F481" s="7"/>
      <c r="G481" s="8"/>
    </row>
    <row r="482" spans="5:7" ht="12.5">
      <c r="E482" s="8"/>
      <c r="F482" s="7"/>
      <c r="G482" s="8"/>
    </row>
    <row r="483" spans="5:7" ht="12.5">
      <c r="E483" s="8"/>
      <c r="F483" s="7"/>
      <c r="G483" s="8"/>
    </row>
    <row r="484" spans="5:7" ht="12.5">
      <c r="E484" s="8"/>
      <c r="F484" s="7"/>
      <c r="G484" s="8"/>
    </row>
    <row r="485" spans="5:7" ht="12.5">
      <c r="E485" s="8"/>
      <c r="F485" s="7"/>
      <c r="G485" s="8"/>
    </row>
    <row r="486" spans="5:7" ht="12.5">
      <c r="E486" s="8"/>
      <c r="F486" s="7"/>
      <c r="G486" s="8"/>
    </row>
    <row r="487" spans="5:7" ht="12.5">
      <c r="E487" s="8"/>
      <c r="F487" s="7"/>
      <c r="G487" s="8"/>
    </row>
    <row r="488" spans="5:7" ht="12.5">
      <c r="E488" s="8"/>
      <c r="F488" s="7"/>
      <c r="G488" s="8"/>
    </row>
    <row r="489" spans="5:7" ht="12.5">
      <c r="E489" s="8"/>
      <c r="F489" s="7"/>
      <c r="G489" s="8"/>
    </row>
    <row r="490" spans="5:7" ht="12.5">
      <c r="E490" s="8"/>
      <c r="F490" s="7"/>
      <c r="G490" s="8"/>
    </row>
    <row r="491" spans="5:7" ht="12.5">
      <c r="E491" s="8"/>
      <c r="F491" s="7"/>
      <c r="G491" s="8"/>
    </row>
    <row r="492" spans="5:7" ht="12.5">
      <c r="E492" s="8"/>
      <c r="F492" s="7"/>
      <c r="G492" s="8"/>
    </row>
    <row r="493" spans="5:7" ht="12.5">
      <c r="E493" s="8"/>
      <c r="F493" s="7"/>
      <c r="G493" s="8"/>
    </row>
    <row r="494" spans="5:7" ht="12.5">
      <c r="E494" s="8"/>
      <c r="F494" s="7"/>
      <c r="G494" s="8"/>
    </row>
    <row r="495" spans="5:7" ht="12.5">
      <c r="E495" s="8"/>
      <c r="F495" s="7"/>
      <c r="G495" s="8"/>
    </row>
    <row r="496" spans="5:7" ht="12.5">
      <c r="E496" s="8"/>
      <c r="F496" s="7"/>
      <c r="G496" s="8"/>
    </row>
    <row r="497" spans="5:7" ht="12.5">
      <c r="E497" s="8"/>
      <c r="F497" s="7"/>
      <c r="G497" s="8"/>
    </row>
    <row r="498" spans="5:7" ht="12.5">
      <c r="E498" s="8"/>
      <c r="F498" s="7"/>
      <c r="G498" s="8"/>
    </row>
    <row r="499" spans="5:7" ht="12.5">
      <c r="E499" s="8"/>
      <c r="F499" s="7"/>
      <c r="G499" s="8"/>
    </row>
    <row r="500" spans="5:7" ht="12.5">
      <c r="E500" s="8"/>
      <c r="F500" s="7"/>
      <c r="G500" s="8"/>
    </row>
    <row r="501" spans="5:7" ht="12.5">
      <c r="E501" s="8"/>
      <c r="F501" s="7"/>
      <c r="G501" s="8"/>
    </row>
    <row r="502" spans="5:7" ht="12.5">
      <c r="E502" s="8"/>
      <c r="F502" s="7"/>
      <c r="G502" s="8"/>
    </row>
    <row r="503" spans="5:7" ht="12.5">
      <c r="E503" s="8"/>
      <c r="F503" s="7"/>
      <c r="G503" s="8"/>
    </row>
    <row r="504" spans="5:7" ht="12.5">
      <c r="E504" s="8"/>
      <c r="F504" s="7"/>
      <c r="G504" s="8"/>
    </row>
    <row r="505" spans="5:7" ht="12.5">
      <c r="E505" s="8"/>
      <c r="F505" s="7"/>
      <c r="G505" s="8"/>
    </row>
    <row r="506" spans="5:7" ht="12.5">
      <c r="E506" s="8"/>
      <c r="F506" s="7"/>
      <c r="G506" s="8"/>
    </row>
    <row r="507" spans="5:7" ht="12.5">
      <c r="E507" s="8"/>
      <c r="F507" s="7"/>
      <c r="G507" s="8"/>
    </row>
    <row r="508" spans="5:7" ht="12.5">
      <c r="E508" s="8"/>
      <c r="F508" s="7"/>
      <c r="G508" s="8"/>
    </row>
    <row r="509" spans="5:7" ht="12.5">
      <c r="E509" s="8"/>
      <c r="F509" s="7"/>
      <c r="G509" s="8"/>
    </row>
    <row r="510" spans="5:7" ht="12.5">
      <c r="E510" s="8"/>
      <c r="F510" s="7"/>
      <c r="G510" s="8"/>
    </row>
    <row r="511" spans="5:7" ht="12.5">
      <c r="E511" s="8"/>
      <c r="F511" s="7"/>
      <c r="G511" s="8"/>
    </row>
    <row r="512" spans="5:7" ht="12.5">
      <c r="E512" s="8"/>
      <c r="F512" s="7"/>
      <c r="G512" s="8"/>
    </row>
    <row r="513" spans="5:7" ht="12.5">
      <c r="E513" s="8"/>
      <c r="F513" s="7"/>
      <c r="G513" s="8"/>
    </row>
    <row r="514" spans="5:7" ht="12.5">
      <c r="E514" s="8"/>
      <c r="F514" s="7"/>
      <c r="G514" s="8"/>
    </row>
    <row r="515" spans="5:7" ht="12.5">
      <c r="E515" s="8"/>
      <c r="F515" s="7"/>
      <c r="G515" s="8"/>
    </row>
    <row r="516" spans="5:7" ht="12.5">
      <c r="E516" s="8"/>
      <c r="F516" s="7"/>
      <c r="G516" s="8"/>
    </row>
    <row r="517" spans="5:7" ht="12.5">
      <c r="E517" s="8"/>
      <c r="F517" s="7"/>
      <c r="G517" s="8"/>
    </row>
    <row r="518" spans="5:7" ht="12.5">
      <c r="E518" s="8"/>
      <c r="F518" s="7"/>
      <c r="G518" s="8"/>
    </row>
    <row r="519" spans="5:7" ht="12.5">
      <c r="E519" s="8"/>
      <c r="F519" s="7"/>
      <c r="G519" s="8"/>
    </row>
    <row r="520" spans="5:7" ht="12.5">
      <c r="E520" s="8"/>
      <c r="F520" s="7"/>
      <c r="G520" s="8"/>
    </row>
    <row r="521" spans="5:7" ht="12.5">
      <c r="E521" s="8"/>
      <c r="F521" s="7"/>
      <c r="G521" s="8"/>
    </row>
    <row r="522" spans="5:7" ht="12.5">
      <c r="E522" s="8"/>
      <c r="F522" s="7"/>
      <c r="G522" s="8"/>
    </row>
    <row r="523" spans="5:7" ht="12.5">
      <c r="E523" s="8"/>
      <c r="F523" s="7"/>
      <c r="G523" s="8"/>
    </row>
    <row r="524" spans="5:7" ht="12.5">
      <c r="E524" s="8"/>
      <c r="F524" s="7"/>
      <c r="G524" s="8"/>
    </row>
    <row r="525" spans="5:7" ht="12.5">
      <c r="E525" s="8"/>
      <c r="F525" s="7"/>
      <c r="G525" s="8"/>
    </row>
    <row r="526" spans="5:7" ht="12.5">
      <c r="E526" s="8"/>
      <c r="F526" s="7"/>
      <c r="G526" s="8"/>
    </row>
    <row r="527" spans="5:7" ht="12.5">
      <c r="E527" s="8"/>
      <c r="F527" s="7"/>
      <c r="G527" s="8"/>
    </row>
    <row r="528" spans="5:7" ht="12.5">
      <c r="E528" s="8"/>
      <c r="F528" s="7"/>
      <c r="G528" s="8"/>
    </row>
    <row r="529" spans="5:7" ht="12.5">
      <c r="E529" s="8"/>
      <c r="F529" s="7"/>
      <c r="G529" s="8"/>
    </row>
    <row r="530" spans="5:7" ht="12.5">
      <c r="E530" s="8"/>
      <c r="F530" s="7"/>
      <c r="G530" s="8"/>
    </row>
    <row r="531" spans="5:7" ht="12.5">
      <c r="E531" s="8"/>
      <c r="F531" s="7"/>
      <c r="G531" s="8"/>
    </row>
    <row r="532" spans="5:7" ht="12.5">
      <c r="E532" s="8"/>
      <c r="F532" s="7"/>
      <c r="G532" s="8"/>
    </row>
    <row r="533" spans="5:7" ht="12.5">
      <c r="E533" s="8"/>
      <c r="F533" s="7"/>
      <c r="G533" s="8"/>
    </row>
    <row r="534" spans="5:7" ht="12.5">
      <c r="E534" s="8"/>
      <c r="F534" s="7"/>
      <c r="G534" s="8"/>
    </row>
    <row r="535" spans="5:7" ht="12.5">
      <c r="E535" s="8"/>
      <c r="F535" s="7"/>
      <c r="G535" s="8"/>
    </row>
    <row r="536" spans="5:7" ht="12.5">
      <c r="E536" s="8"/>
      <c r="F536" s="7"/>
      <c r="G536" s="8"/>
    </row>
    <row r="537" spans="5:7" ht="12.5">
      <c r="E537" s="8"/>
      <c r="F537" s="7"/>
      <c r="G537" s="8"/>
    </row>
    <row r="538" spans="5:7" ht="12.5">
      <c r="E538" s="8"/>
      <c r="F538" s="7"/>
      <c r="G538" s="8"/>
    </row>
    <row r="539" spans="5:7" ht="12.5">
      <c r="E539" s="8"/>
      <c r="F539" s="7"/>
      <c r="G539" s="8"/>
    </row>
    <row r="540" spans="5:7" ht="12.5">
      <c r="E540" s="8"/>
      <c r="F540" s="7"/>
      <c r="G540" s="8"/>
    </row>
    <row r="541" spans="5:7" ht="12.5">
      <c r="E541" s="8"/>
      <c r="F541" s="7"/>
      <c r="G541" s="8"/>
    </row>
    <row r="542" spans="5:7" ht="12.5">
      <c r="E542" s="8"/>
      <c r="F542" s="7"/>
      <c r="G542" s="8"/>
    </row>
    <row r="543" spans="5:7" ht="12.5">
      <c r="E543" s="8"/>
      <c r="F543" s="7"/>
      <c r="G543" s="8"/>
    </row>
    <row r="544" spans="5:7" ht="12.5">
      <c r="E544" s="8"/>
      <c r="F544" s="7"/>
      <c r="G544" s="8"/>
    </row>
    <row r="545" spans="5:7" ht="12.5">
      <c r="E545" s="8"/>
      <c r="F545" s="7"/>
      <c r="G545" s="8"/>
    </row>
    <row r="546" spans="5:7" ht="12.5">
      <c r="E546" s="8"/>
      <c r="F546" s="7"/>
      <c r="G546" s="8"/>
    </row>
    <row r="547" spans="5:7" ht="12.5">
      <c r="E547" s="8"/>
      <c r="F547" s="7"/>
      <c r="G547" s="8"/>
    </row>
    <row r="548" spans="5:7" ht="12.5">
      <c r="E548" s="8"/>
      <c r="F548" s="7"/>
      <c r="G548" s="8"/>
    </row>
    <row r="549" spans="5:7" ht="12.5">
      <c r="E549" s="8"/>
      <c r="F549" s="7"/>
      <c r="G549" s="8"/>
    </row>
    <row r="550" spans="5:7" ht="12.5">
      <c r="E550" s="8"/>
      <c r="F550" s="7"/>
      <c r="G550" s="8"/>
    </row>
    <row r="551" spans="5:7" ht="12.5">
      <c r="E551" s="8"/>
      <c r="F551" s="7"/>
      <c r="G551" s="8"/>
    </row>
    <row r="552" spans="5:7" ht="12.5">
      <c r="E552" s="8"/>
      <c r="F552" s="7"/>
      <c r="G552" s="8"/>
    </row>
    <row r="553" spans="5:7" ht="12.5">
      <c r="E553" s="8"/>
      <c r="F553" s="7"/>
      <c r="G553" s="8"/>
    </row>
    <row r="554" spans="5:7" ht="12.5">
      <c r="E554" s="8"/>
      <c r="F554" s="7"/>
      <c r="G554" s="8"/>
    </row>
    <row r="555" spans="5:7" ht="12.5">
      <c r="E555" s="8"/>
      <c r="F555" s="7"/>
      <c r="G555" s="8"/>
    </row>
    <row r="556" spans="5:7" ht="12.5">
      <c r="E556" s="8"/>
      <c r="F556" s="7"/>
      <c r="G556" s="8"/>
    </row>
    <row r="557" spans="5:7" ht="12.5">
      <c r="E557" s="8"/>
      <c r="F557" s="7"/>
      <c r="G557" s="8"/>
    </row>
    <row r="558" spans="5:7" ht="12.5">
      <c r="E558" s="8"/>
      <c r="F558" s="7"/>
      <c r="G558" s="8"/>
    </row>
    <row r="559" spans="5:7" ht="12.5">
      <c r="E559" s="8"/>
      <c r="F559" s="7"/>
      <c r="G559" s="8"/>
    </row>
    <row r="560" spans="5:7" ht="12.5">
      <c r="E560" s="8"/>
      <c r="F560" s="7"/>
      <c r="G560" s="8"/>
    </row>
    <row r="561" spans="5:7" ht="12.5">
      <c r="E561" s="8"/>
      <c r="F561" s="7"/>
      <c r="G561" s="8"/>
    </row>
    <row r="562" spans="5:7" ht="12.5">
      <c r="E562" s="8"/>
      <c r="F562" s="7"/>
      <c r="G562" s="8"/>
    </row>
    <row r="563" spans="5:7" ht="12.5">
      <c r="E563" s="8"/>
      <c r="F563" s="7"/>
      <c r="G563" s="8"/>
    </row>
    <row r="564" spans="5:7" ht="12.5">
      <c r="E564" s="8"/>
      <c r="F564" s="7"/>
      <c r="G564" s="8"/>
    </row>
    <row r="565" spans="5:7" ht="12.5">
      <c r="E565" s="8"/>
      <c r="F565" s="7"/>
      <c r="G565" s="8"/>
    </row>
    <row r="566" spans="5:7" ht="12.5">
      <c r="E566" s="8"/>
      <c r="F566" s="7"/>
      <c r="G566" s="8"/>
    </row>
    <row r="567" spans="5:7" ht="12.5">
      <c r="E567" s="8"/>
      <c r="F567" s="7"/>
      <c r="G567" s="8"/>
    </row>
    <row r="568" spans="5:7" ht="12.5">
      <c r="E568" s="8"/>
      <c r="F568" s="7"/>
      <c r="G568" s="8"/>
    </row>
    <row r="569" spans="5:7" ht="12.5">
      <c r="E569" s="8"/>
      <c r="F569" s="7"/>
      <c r="G569" s="8"/>
    </row>
    <row r="570" spans="5:7" ht="12.5">
      <c r="E570" s="8"/>
      <c r="F570" s="7"/>
      <c r="G570" s="8"/>
    </row>
    <row r="571" spans="5:7" ht="12.5">
      <c r="E571" s="8"/>
      <c r="F571" s="7"/>
      <c r="G571" s="8"/>
    </row>
    <row r="572" spans="5:7" ht="12.5">
      <c r="E572" s="8"/>
      <c r="F572" s="7"/>
      <c r="G572" s="8"/>
    </row>
    <row r="573" spans="5:7" ht="12.5">
      <c r="E573" s="8"/>
      <c r="F573" s="7"/>
      <c r="G573" s="8"/>
    </row>
    <row r="574" spans="5:7" ht="12.5">
      <c r="E574" s="8"/>
      <c r="F574" s="7"/>
      <c r="G574" s="8"/>
    </row>
    <row r="575" spans="5:7" ht="12.5">
      <c r="E575" s="8"/>
      <c r="F575" s="7"/>
      <c r="G575" s="8"/>
    </row>
    <row r="576" spans="5:7" ht="12.5">
      <c r="E576" s="8"/>
      <c r="F576" s="7"/>
      <c r="G576" s="8"/>
    </row>
    <row r="577" spans="5:7" ht="12.5">
      <c r="E577" s="8"/>
      <c r="F577" s="7"/>
      <c r="G577" s="8"/>
    </row>
    <row r="578" spans="5:7" ht="12.5">
      <c r="E578" s="8"/>
      <c r="F578" s="7"/>
      <c r="G578" s="8"/>
    </row>
    <row r="579" spans="5:7" ht="12.5">
      <c r="E579" s="8"/>
      <c r="F579" s="7"/>
      <c r="G579" s="8"/>
    </row>
    <row r="580" spans="5:7" ht="12.5">
      <c r="E580" s="8"/>
      <c r="F580" s="7"/>
      <c r="G580" s="8"/>
    </row>
    <row r="581" spans="5:7" ht="12.5">
      <c r="E581" s="8"/>
      <c r="F581" s="7"/>
      <c r="G581" s="8"/>
    </row>
    <row r="582" spans="5:7" ht="12.5">
      <c r="E582" s="8"/>
      <c r="F582" s="7"/>
      <c r="G582" s="8"/>
    </row>
    <row r="583" spans="5:7" ht="12.5">
      <c r="E583" s="8"/>
      <c r="F583" s="7"/>
      <c r="G583" s="8"/>
    </row>
    <row r="584" spans="5:7" ht="12.5">
      <c r="E584" s="8"/>
      <c r="F584" s="7"/>
      <c r="G584" s="8"/>
    </row>
    <row r="585" spans="5:7" ht="12.5">
      <c r="E585" s="8"/>
      <c r="F585" s="7"/>
      <c r="G585" s="8"/>
    </row>
    <row r="586" spans="5:7" ht="12.5">
      <c r="E586" s="8"/>
      <c r="F586" s="7"/>
      <c r="G586" s="8"/>
    </row>
    <row r="587" spans="5:7" ht="12.5">
      <c r="E587" s="8"/>
      <c r="F587" s="7"/>
      <c r="G587" s="8"/>
    </row>
    <row r="588" spans="5:7" ht="12.5">
      <c r="E588" s="8"/>
      <c r="F588" s="7"/>
      <c r="G588" s="8"/>
    </row>
    <row r="589" spans="5:7" ht="12.5">
      <c r="E589" s="8"/>
      <c r="F589" s="7"/>
      <c r="G589" s="8"/>
    </row>
    <row r="590" spans="5:7" ht="12.5">
      <c r="E590" s="8"/>
      <c r="F590" s="7"/>
      <c r="G590" s="8"/>
    </row>
    <row r="591" spans="5:7" ht="12.5">
      <c r="E591" s="8"/>
      <c r="F591" s="7"/>
      <c r="G591" s="8"/>
    </row>
    <row r="592" spans="5:7" ht="12.5">
      <c r="E592" s="8"/>
      <c r="F592" s="7"/>
      <c r="G592" s="8"/>
    </row>
    <row r="593" spans="5:7" ht="12.5">
      <c r="E593" s="8"/>
      <c r="F593" s="7"/>
      <c r="G593" s="8"/>
    </row>
    <row r="594" spans="5:7" ht="12.5">
      <c r="E594" s="8"/>
      <c r="F594" s="7"/>
      <c r="G594" s="8"/>
    </row>
    <row r="595" spans="5:7" ht="12.5">
      <c r="E595" s="8"/>
      <c r="F595" s="7"/>
      <c r="G595" s="8"/>
    </row>
    <row r="596" spans="5:7" ht="12.5">
      <c r="E596" s="8"/>
      <c r="F596" s="7"/>
      <c r="G596" s="8"/>
    </row>
    <row r="597" spans="5:7" ht="12.5">
      <c r="E597" s="8"/>
      <c r="F597" s="7"/>
      <c r="G597" s="8"/>
    </row>
    <row r="598" spans="5:7" ht="12.5">
      <c r="E598" s="8"/>
      <c r="F598" s="7"/>
      <c r="G598" s="8"/>
    </row>
    <row r="599" spans="5:7" ht="12.5">
      <c r="E599" s="8"/>
      <c r="F599" s="7"/>
      <c r="G599" s="8"/>
    </row>
    <row r="600" spans="5:7" ht="12.5">
      <c r="E600" s="8"/>
      <c r="F600" s="7"/>
      <c r="G600" s="8"/>
    </row>
    <row r="601" spans="5:7" ht="12.5">
      <c r="E601" s="8"/>
      <c r="F601" s="7"/>
      <c r="G601" s="8"/>
    </row>
    <row r="602" spans="5:7" ht="12.5">
      <c r="E602" s="8"/>
      <c r="F602" s="7"/>
      <c r="G602" s="8"/>
    </row>
    <row r="603" spans="5:7" ht="12.5">
      <c r="E603" s="8"/>
      <c r="F603" s="7"/>
      <c r="G603" s="8"/>
    </row>
    <row r="604" spans="5:7" ht="12.5">
      <c r="E604" s="8"/>
      <c r="F604" s="7"/>
      <c r="G604" s="8"/>
    </row>
    <row r="605" spans="5:7" ht="12.5">
      <c r="E605" s="8"/>
      <c r="F605" s="7"/>
      <c r="G605" s="8"/>
    </row>
    <row r="606" spans="5:7" ht="12.5">
      <c r="E606" s="8"/>
      <c r="F606" s="7"/>
      <c r="G606" s="8"/>
    </row>
    <row r="607" spans="5:7" ht="12.5">
      <c r="E607" s="8"/>
      <c r="F607" s="7"/>
      <c r="G607" s="8"/>
    </row>
    <row r="608" spans="5:7" ht="12.5">
      <c r="E608" s="8"/>
      <c r="F608" s="7"/>
      <c r="G608" s="8"/>
    </row>
    <row r="609" spans="5:7" ht="12.5">
      <c r="E609" s="8"/>
      <c r="F609" s="7"/>
      <c r="G609" s="8"/>
    </row>
    <row r="610" spans="5:7" ht="12.5">
      <c r="E610" s="8"/>
      <c r="F610" s="7"/>
      <c r="G610" s="8"/>
    </row>
    <row r="611" spans="5:7" ht="12.5">
      <c r="E611" s="8"/>
      <c r="F611" s="7"/>
      <c r="G611" s="8"/>
    </row>
    <row r="612" spans="5:7" ht="12.5">
      <c r="E612" s="8"/>
      <c r="F612" s="7"/>
      <c r="G612" s="8"/>
    </row>
    <row r="613" spans="5:7" ht="12.5">
      <c r="E613" s="8"/>
      <c r="F613" s="7"/>
      <c r="G613" s="8"/>
    </row>
    <row r="614" spans="5:7" ht="12.5">
      <c r="E614" s="8"/>
      <c r="F614" s="7"/>
      <c r="G614" s="8"/>
    </row>
    <row r="615" spans="5:7" ht="12.5">
      <c r="E615" s="8"/>
      <c r="F615" s="7"/>
      <c r="G615" s="8"/>
    </row>
    <row r="616" spans="5:7" ht="12.5">
      <c r="E616" s="8"/>
      <c r="F616" s="7"/>
      <c r="G616" s="8"/>
    </row>
    <row r="617" spans="5:7" ht="12.5">
      <c r="E617" s="8"/>
      <c r="F617" s="7"/>
      <c r="G617" s="8"/>
    </row>
    <row r="618" spans="5:7" ht="12.5">
      <c r="E618" s="8"/>
      <c r="F618" s="7"/>
      <c r="G618" s="8"/>
    </row>
    <row r="619" spans="5:7" ht="12.5">
      <c r="E619" s="8"/>
      <c r="F619" s="7"/>
      <c r="G619" s="8"/>
    </row>
    <row r="620" spans="5:7" ht="12.5">
      <c r="E620" s="8"/>
      <c r="F620" s="7"/>
      <c r="G620" s="8"/>
    </row>
    <row r="621" spans="5:7" ht="12.5">
      <c r="E621" s="8"/>
      <c r="F621" s="7"/>
      <c r="G621" s="8"/>
    </row>
    <row r="622" spans="5:7" ht="12.5">
      <c r="E622" s="8"/>
      <c r="F622" s="7"/>
      <c r="G622" s="8"/>
    </row>
    <row r="623" spans="5:7" ht="12.5">
      <c r="E623" s="8"/>
      <c r="F623" s="7"/>
      <c r="G623" s="8"/>
    </row>
    <row r="624" spans="5:7" ht="12.5">
      <c r="E624" s="8"/>
      <c r="F624" s="7"/>
      <c r="G624" s="8"/>
    </row>
    <row r="625" spans="5:7" ht="12.5">
      <c r="E625" s="8"/>
      <c r="F625" s="7"/>
      <c r="G625" s="8"/>
    </row>
    <row r="626" spans="5:7" ht="12.5">
      <c r="E626" s="8"/>
      <c r="F626" s="7"/>
      <c r="G626" s="8"/>
    </row>
    <row r="627" spans="5:7" ht="12.5">
      <c r="E627" s="8"/>
      <c r="F627" s="7"/>
      <c r="G627" s="8"/>
    </row>
    <row r="628" spans="5:7" ht="12.5">
      <c r="E628" s="8"/>
      <c r="F628" s="7"/>
      <c r="G628" s="8"/>
    </row>
    <row r="629" spans="5:7" ht="12.5">
      <c r="E629" s="8"/>
      <c r="F629" s="7"/>
      <c r="G629" s="8"/>
    </row>
    <row r="630" spans="5:7" ht="12.5">
      <c r="E630" s="8"/>
      <c r="F630" s="7"/>
      <c r="G630" s="8"/>
    </row>
    <row r="631" spans="5:7" ht="12.5">
      <c r="E631" s="8"/>
      <c r="F631" s="7"/>
      <c r="G631" s="8"/>
    </row>
    <row r="632" spans="5:7" ht="12.5">
      <c r="E632" s="8"/>
      <c r="F632" s="7"/>
      <c r="G632" s="8"/>
    </row>
    <row r="633" spans="5:7" ht="12.5">
      <c r="E633" s="8"/>
      <c r="F633" s="7"/>
      <c r="G633" s="8"/>
    </row>
    <row r="634" spans="5:7" ht="12.5">
      <c r="E634" s="8"/>
      <c r="F634" s="7"/>
      <c r="G634" s="8"/>
    </row>
    <row r="635" spans="5:7" ht="12.5">
      <c r="E635" s="8"/>
      <c r="F635" s="7"/>
      <c r="G635" s="8"/>
    </row>
    <row r="636" spans="5:7" ht="12.5">
      <c r="E636" s="8"/>
      <c r="F636" s="7"/>
      <c r="G636" s="8"/>
    </row>
    <row r="637" spans="5:7" ht="12.5">
      <c r="E637" s="8"/>
      <c r="F637" s="7"/>
      <c r="G637" s="8"/>
    </row>
    <row r="638" spans="5:7" ht="12.5">
      <c r="E638" s="8"/>
      <c r="F638" s="7"/>
      <c r="G638" s="8"/>
    </row>
    <row r="639" spans="5:7" ht="12.5">
      <c r="E639" s="8"/>
      <c r="F639" s="7"/>
      <c r="G639" s="8"/>
    </row>
    <row r="640" spans="5:7" ht="12.5">
      <c r="E640" s="8"/>
      <c r="F640" s="7"/>
      <c r="G640" s="8"/>
    </row>
    <row r="641" spans="5:7" ht="12.5">
      <c r="E641" s="8"/>
      <c r="F641" s="7"/>
      <c r="G641" s="8"/>
    </row>
    <row r="642" spans="5:7" ht="12.5">
      <c r="E642" s="8"/>
      <c r="F642" s="7"/>
      <c r="G642" s="8"/>
    </row>
    <row r="643" spans="5:7" ht="12.5">
      <c r="E643" s="8"/>
      <c r="F643" s="7"/>
      <c r="G643" s="8"/>
    </row>
    <row r="644" spans="5:7" ht="12.5">
      <c r="E644" s="8"/>
      <c r="F644" s="7"/>
      <c r="G644" s="8"/>
    </row>
    <row r="645" spans="5:7" ht="12.5">
      <c r="E645" s="8"/>
      <c r="F645" s="7"/>
      <c r="G645" s="8"/>
    </row>
    <row r="646" spans="5:7" ht="12.5">
      <c r="E646" s="8"/>
      <c r="F646" s="7"/>
      <c r="G646" s="8"/>
    </row>
    <row r="647" spans="5:7" ht="12.5">
      <c r="E647" s="8"/>
      <c r="F647" s="7"/>
      <c r="G647" s="8"/>
    </row>
    <row r="648" spans="5:7" ht="12.5">
      <c r="E648" s="8"/>
      <c r="F648" s="7"/>
      <c r="G648" s="8"/>
    </row>
    <row r="649" spans="5:7" ht="12.5">
      <c r="E649" s="8"/>
      <c r="F649" s="7"/>
      <c r="G649" s="8"/>
    </row>
    <row r="650" spans="5:7" ht="12.5">
      <c r="E650" s="8"/>
      <c r="F650" s="7"/>
      <c r="G650" s="8"/>
    </row>
    <row r="651" spans="5:7" ht="12.5">
      <c r="E651" s="8"/>
      <c r="F651" s="7"/>
      <c r="G651" s="8"/>
    </row>
    <row r="652" spans="5:7" ht="12.5">
      <c r="E652" s="8"/>
      <c r="F652" s="7"/>
      <c r="G652" s="8"/>
    </row>
    <row r="653" spans="5:7" ht="12.5">
      <c r="E653" s="8"/>
      <c r="F653" s="7"/>
      <c r="G653" s="8"/>
    </row>
    <row r="654" spans="5:7" ht="12.5">
      <c r="E654" s="8"/>
      <c r="F654" s="7"/>
      <c r="G654" s="8"/>
    </row>
    <row r="655" spans="5:7" ht="12.5">
      <c r="E655" s="8"/>
      <c r="F655" s="7"/>
      <c r="G655" s="8"/>
    </row>
    <row r="656" spans="5:7" ht="12.5">
      <c r="E656" s="8"/>
      <c r="F656" s="7"/>
      <c r="G656" s="8"/>
    </row>
    <row r="657" spans="5:7" ht="12.5">
      <c r="E657" s="8"/>
      <c r="F657" s="7"/>
      <c r="G657" s="8"/>
    </row>
    <row r="658" spans="5:7" ht="12.5">
      <c r="E658" s="8"/>
      <c r="F658" s="7"/>
      <c r="G658" s="8"/>
    </row>
    <row r="659" spans="5:7" ht="12.5">
      <c r="E659" s="8"/>
      <c r="F659" s="7"/>
      <c r="G659" s="8"/>
    </row>
    <row r="660" spans="5:7" ht="12.5">
      <c r="E660" s="8"/>
      <c r="F660" s="7"/>
      <c r="G660" s="8"/>
    </row>
    <row r="661" spans="5:7" ht="12.5">
      <c r="E661" s="8"/>
      <c r="F661" s="7"/>
      <c r="G661" s="8"/>
    </row>
    <row r="662" spans="5:7" ht="12.5">
      <c r="E662" s="8"/>
      <c r="F662" s="7"/>
      <c r="G662" s="8"/>
    </row>
    <row r="663" spans="5:7" ht="12.5">
      <c r="E663" s="8"/>
      <c r="F663" s="7"/>
      <c r="G663" s="8"/>
    </row>
    <row r="664" spans="5:7" ht="12.5">
      <c r="E664" s="8"/>
      <c r="F664" s="7"/>
      <c r="G664" s="8"/>
    </row>
    <row r="665" spans="5:7" ht="12.5">
      <c r="E665" s="8"/>
      <c r="F665" s="7"/>
      <c r="G665" s="8"/>
    </row>
    <row r="666" spans="5:7" ht="12.5">
      <c r="E666" s="8"/>
      <c r="F666" s="7"/>
      <c r="G666" s="8"/>
    </row>
    <row r="667" spans="5:7" ht="12.5">
      <c r="E667" s="8"/>
      <c r="F667" s="7"/>
      <c r="G667" s="8"/>
    </row>
    <row r="668" spans="5:7" ht="12.5">
      <c r="E668" s="8"/>
      <c r="F668" s="7"/>
      <c r="G668" s="8"/>
    </row>
    <row r="669" spans="5:7" ht="12.5">
      <c r="E669" s="8"/>
      <c r="F669" s="7"/>
      <c r="G669" s="8"/>
    </row>
    <row r="670" spans="5:7" ht="12.5">
      <c r="E670" s="8"/>
      <c r="F670" s="7"/>
      <c r="G670" s="8"/>
    </row>
    <row r="671" spans="5:7" ht="12.5">
      <c r="E671" s="8"/>
      <c r="F671" s="7"/>
      <c r="G671" s="8"/>
    </row>
    <row r="672" spans="5:7" ht="12.5">
      <c r="E672" s="8"/>
      <c r="F672" s="7"/>
      <c r="G672" s="8"/>
    </row>
    <row r="673" spans="5:7" ht="12.5">
      <c r="E673" s="8"/>
      <c r="F673" s="7"/>
      <c r="G673" s="8"/>
    </row>
    <row r="674" spans="5:7" ht="12.5">
      <c r="E674" s="8"/>
      <c r="F674" s="7"/>
      <c r="G674" s="8"/>
    </row>
    <row r="675" spans="5:7" ht="12.5">
      <c r="E675" s="8"/>
      <c r="F675" s="7"/>
      <c r="G675" s="8"/>
    </row>
    <row r="676" spans="5:7" ht="12.5">
      <c r="E676" s="8"/>
      <c r="F676" s="7"/>
      <c r="G676" s="8"/>
    </row>
    <row r="677" spans="5:7" ht="12.5">
      <c r="E677" s="8"/>
      <c r="F677" s="7"/>
      <c r="G677" s="8"/>
    </row>
    <row r="678" spans="5:7" ht="12.5">
      <c r="E678" s="8"/>
      <c r="F678" s="7"/>
      <c r="G678" s="8"/>
    </row>
    <row r="679" spans="5:7" ht="12.5">
      <c r="E679" s="8"/>
      <c r="F679" s="7"/>
      <c r="G679" s="8"/>
    </row>
    <row r="680" spans="5:7" ht="12.5">
      <c r="E680" s="8"/>
      <c r="F680" s="7"/>
      <c r="G680" s="8"/>
    </row>
    <row r="681" spans="5:7" ht="12.5">
      <c r="E681" s="8"/>
      <c r="F681" s="7"/>
      <c r="G681" s="8"/>
    </row>
    <row r="682" spans="5:7" ht="12.5">
      <c r="E682" s="8"/>
      <c r="F682" s="7"/>
      <c r="G682" s="8"/>
    </row>
    <row r="683" spans="5:7" ht="12.5">
      <c r="E683" s="8"/>
      <c r="F683" s="7"/>
      <c r="G683" s="8"/>
    </row>
    <row r="684" spans="5:7" ht="12.5">
      <c r="E684" s="8"/>
      <c r="F684" s="7"/>
      <c r="G684" s="8"/>
    </row>
    <row r="685" spans="5:7" ht="12.5">
      <c r="E685" s="8"/>
      <c r="F685" s="7"/>
      <c r="G685" s="8"/>
    </row>
    <row r="686" spans="5:7" ht="12.5">
      <c r="E686" s="8"/>
      <c r="F686" s="7"/>
      <c r="G686" s="8"/>
    </row>
    <row r="687" spans="5:7" ht="12.5">
      <c r="E687" s="8"/>
      <c r="F687" s="7"/>
      <c r="G687" s="8"/>
    </row>
    <row r="688" spans="5:7" ht="12.5">
      <c r="E688" s="8"/>
      <c r="F688" s="7"/>
      <c r="G688" s="8"/>
    </row>
    <row r="689" spans="5:7" ht="12.5">
      <c r="E689" s="8"/>
      <c r="F689" s="7"/>
      <c r="G689" s="8"/>
    </row>
    <row r="690" spans="5:7" ht="12.5">
      <c r="E690" s="8"/>
      <c r="F690" s="7"/>
      <c r="G690" s="8"/>
    </row>
    <row r="691" spans="5:7" ht="12.5">
      <c r="E691" s="8"/>
      <c r="F691" s="7"/>
      <c r="G691" s="8"/>
    </row>
    <row r="692" spans="5:7" ht="12.5">
      <c r="E692" s="8"/>
      <c r="F692" s="7"/>
      <c r="G692" s="8"/>
    </row>
    <row r="693" spans="5:7" ht="12.5">
      <c r="E693" s="8"/>
      <c r="F693" s="7"/>
      <c r="G693" s="8"/>
    </row>
    <row r="694" spans="5:7" ht="12.5">
      <c r="E694" s="8"/>
      <c r="F694" s="7"/>
      <c r="G694" s="8"/>
    </row>
    <row r="695" spans="5:7" ht="12.5">
      <c r="E695" s="8"/>
      <c r="F695" s="7"/>
      <c r="G695" s="8"/>
    </row>
    <row r="696" spans="5:7" ht="12.5">
      <c r="E696" s="8"/>
      <c r="F696" s="7"/>
      <c r="G696" s="8"/>
    </row>
    <row r="697" spans="5:7" ht="12.5">
      <c r="E697" s="8"/>
      <c r="F697" s="7"/>
      <c r="G697" s="8"/>
    </row>
    <row r="698" spans="5:7" ht="12.5">
      <c r="E698" s="8"/>
      <c r="F698" s="7"/>
      <c r="G698" s="8"/>
    </row>
    <row r="699" spans="5:7" ht="12.5">
      <c r="E699" s="8"/>
      <c r="F699" s="7"/>
      <c r="G699" s="8"/>
    </row>
    <row r="700" spans="5:7" ht="12.5">
      <c r="E700" s="8"/>
      <c r="F700" s="7"/>
      <c r="G700" s="8"/>
    </row>
    <row r="701" spans="5:7" ht="12.5">
      <c r="E701" s="8"/>
      <c r="F701" s="7"/>
      <c r="G701" s="8"/>
    </row>
    <row r="702" spans="5:7" ht="12.5">
      <c r="E702" s="8"/>
      <c r="F702" s="7"/>
      <c r="G702" s="8"/>
    </row>
    <row r="703" spans="5:7" ht="12.5">
      <c r="E703" s="8"/>
      <c r="F703" s="7"/>
      <c r="G703" s="8"/>
    </row>
    <row r="704" spans="5:7" ht="12.5">
      <c r="E704" s="8"/>
      <c r="F704" s="7"/>
      <c r="G704" s="8"/>
    </row>
    <row r="705" spans="5:7" ht="12.5">
      <c r="E705" s="8"/>
      <c r="F705" s="7"/>
      <c r="G705" s="8"/>
    </row>
    <row r="706" spans="5:7" ht="12.5">
      <c r="E706" s="8"/>
      <c r="F706" s="7"/>
      <c r="G706" s="8"/>
    </row>
    <row r="707" spans="5:7" ht="12.5">
      <c r="E707" s="8"/>
      <c r="F707" s="7"/>
      <c r="G707" s="8"/>
    </row>
    <row r="708" spans="5:7" ht="12.5">
      <c r="E708" s="8"/>
      <c r="F708" s="7"/>
      <c r="G708" s="8"/>
    </row>
    <row r="709" spans="5:7" ht="12.5">
      <c r="E709" s="8"/>
      <c r="F709" s="7"/>
      <c r="G709" s="8"/>
    </row>
    <row r="710" spans="5:7" ht="12.5">
      <c r="E710" s="8"/>
      <c r="F710" s="7"/>
      <c r="G710" s="8"/>
    </row>
    <row r="711" spans="5:7" ht="12.5">
      <c r="E711" s="8"/>
      <c r="F711" s="7"/>
      <c r="G711" s="8"/>
    </row>
    <row r="712" spans="5:7" ht="12.5">
      <c r="E712" s="8"/>
      <c r="F712" s="7"/>
      <c r="G712" s="8"/>
    </row>
    <row r="713" spans="5:7" ht="12.5">
      <c r="E713" s="8"/>
      <c r="F713" s="7"/>
      <c r="G713" s="8"/>
    </row>
    <row r="714" spans="5:7" ht="12.5">
      <c r="E714" s="8"/>
      <c r="F714" s="7"/>
      <c r="G714" s="8"/>
    </row>
    <row r="715" spans="5:7" ht="12.5">
      <c r="E715" s="8"/>
      <c r="F715" s="7"/>
      <c r="G715" s="8"/>
    </row>
    <row r="716" spans="5:7" ht="12.5">
      <c r="E716" s="8"/>
      <c r="F716" s="7"/>
      <c r="G716" s="8"/>
    </row>
    <row r="717" spans="5:7" ht="12.5">
      <c r="E717" s="8"/>
      <c r="F717" s="7"/>
      <c r="G717" s="8"/>
    </row>
    <row r="718" spans="5:7" ht="12.5">
      <c r="E718" s="8"/>
      <c r="F718" s="7"/>
      <c r="G718" s="8"/>
    </row>
    <row r="719" spans="5:7" ht="12.5">
      <c r="E719" s="8"/>
      <c r="F719" s="7"/>
      <c r="G719" s="8"/>
    </row>
    <row r="720" spans="5:7" ht="12.5">
      <c r="E720" s="8"/>
      <c r="F720" s="7"/>
      <c r="G720" s="8"/>
    </row>
    <row r="721" spans="5:7" ht="12.5">
      <c r="E721" s="8"/>
      <c r="F721" s="7"/>
      <c r="G721" s="8"/>
    </row>
    <row r="722" spans="5:7" ht="12.5">
      <c r="E722" s="8"/>
      <c r="F722" s="7"/>
      <c r="G722" s="8"/>
    </row>
    <row r="723" spans="5:7" ht="12.5">
      <c r="E723" s="8"/>
      <c r="F723" s="7"/>
      <c r="G723" s="8"/>
    </row>
    <row r="724" spans="5:7" ht="12.5">
      <c r="E724" s="8"/>
      <c r="F724" s="7"/>
      <c r="G724" s="8"/>
    </row>
    <row r="725" spans="5:7" ht="12.5">
      <c r="E725" s="8"/>
      <c r="F725" s="7"/>
      <c r="G725" s="8"/>
    </row>
    <row r="726" spans="5:7" ht="12.5">
      <c r="E726" s="8"/>
      <c r="F726" s="7"/>
      <c r="G726" s="8"/>
    </row>
    <row r="727" spans="5:7" ht="12.5">
      <c r="E727" s="8"/>
      <c r="F727" s="7"/>
      <c r="G727" s="8"/>
    </row>
    <row r="728" spans="5:7" ht="12.5">
      <c r="E728" s="8"/>
      <c r="F728" s="7"/>
      <c r="G728" s="8"/>
    </row>
    <row r="729" spans="5:7" ht="12.5">
      <c r="E729" s="8"/>
      <c r="F729" s="7"/>
      <c r="G729" s="8"/>
    </row>
    <row r="730" spans="5:7" ht="12.5">
      <c r="E730" s="8"/>
      <c r="F730" s="7"/>
      <c r="G730" s="8"/>
    </row>
    <row r="731" spans="5:7" ht="12.5">
      <c r="E731" s="8"/>
      <c r="F731" s="7"/>
      <c r="G731" s="8"/>
    </row>
    <row r="732" spans="5:7" ht="12.5">
      <c r="E732" s="8"/>
      <c r="F732" s="7"/>
      <c r="G732" s="8"/>
    </row>
    <row r="733" spans="5:7" ht="12.5">
      <c r="E733" s="8"/>
      <c r="F733" s="7"/>
      <c r="G733" s="8"/>
    </row>
    <row r="734" spans="5:7" ht="12.5">
      <c r="E734" s="8"/>
      <c r="F734" s="7"/>
      <c r="G734" s="8"/>
    </row>
    <row r="735" spans="5:7" ht="12.5">
      <c r="E735" s="8"/>
      <c r="F735" s="7"/>
      <c r="G735" s="8"/>
    </row>
    <row r="736" spans="5:7" ht="12.5">
      <c r="E736" s="8"/>
      <c r="F736" s="7"/>
      <c r="G736" s="8"/>
    </row>
    <row r="737" spans="5:7" ht="12.5">
      <c r="E737" s="8"/>
      <c r="F737" s="7"/>
      <c r="G737" s="8"/>
    </row>
    <row r="738" spans="5:7" ht="12.5">
      <c r="E738" s="8"/>
      <c r="F738" s="7"/>
      <c r="G738" s="8"/>
    </row>
    <row r="739" spans="5:7" ht="12.5">
      <c r="E739" s="8"/>
      <c r="F739" s="7"/>
      <c r="G739" s="8"/>
    </row>
    <row r="740" spans="5:7" ht="12.5">
      <c r="E740" s="8"/>
      <c r="F740" s="7"/>
      <c r="G740" s="8"/>
    </row>
    <row r="741" spans="5:7" ht="12.5">
      <c r="E741" s="8"/>
      <c r="F741" s="7"/>
      <c r="G741" s="8"/>
    </row>
    <row r="742" spans="5:7" ht="12.5">
      <c r="E742" s="8"/>
      <c r="F742" s="7"/>
      <c r="G742" s="8"/>
    </row>
    <row r="743" spans="5:7" ht="12.5">
      <c r="E743" s="8"/>
      <c r="F743" s="7"/>
      <c r="G743" s="8"/>
    </row>
    <row r="744" spans="5:7" ht="12.5">
      <c r="E744" s="8"/>
      <c r="F744" s="7"/>
      <c r="G744" s="8"/>
    </row>
    <row r="745" spans="5:7" ht="12.5">
      <c r="E745" s="8"/>
      <c r="F745" s="7"/>
      <c r="G745" s="8"/>
    </row>
    <row r="746" spans="5:7" ht="12.5">
      <c r="E746" s="8"/>
      <c r="F746" s="7"/>
      <c r="G746" s="8"/>
    </row>
    <row r="747" spans="5:7" ht="12.5">
      <c r="E747" s="8"/>
      <c r="F747" s="7"/>
      <c r="G747" s="8"/>
    </row>
    <row r="748" spans="5:7" ht="12.5">
      <c r="E748" s="8"/>
      <c r="F748" s="7"/>
      <c r="G748" s="8"/>
    </row>
    <row r="749" spans="5:7" ht="12.5">
      <c r="E749" s="8"/>
      <c r="F749" s="7"/>
      <c r="G749" s="8"/>
    </row>
    <row r="750" spans="5:7" ht="12.5">
      <c r="E750" s="8"/>
      <c r="F750" s="7"/>
      <c r="G750" s="8"/>
    </row>
    <row r="751" spans="5:7" ht="12.5">
      <c r="E751" s="8"/>
      <c r="F751" s="7"/>
      <c r="G751" s="8"/>
    </row>
    <row r="752" spans="5:7" ht="12.5">
      <c r="E752" s="8"/>
      <c r="F752" s="7"/>
      <c r="G752" s="8"/>
    </row>
    <row r="753" spans="5:7" ht="12.5">
      <c r="E753" s="8"/>
      <c r="F753" s="7"/>
      <c r="G753" s="8"/>
    </row>
    <row r="754" spans="5:7" ht="12.5">
      <c r="E754" s="8"/>
      <c r="F754" s="7"/>
      <c r="G754" s="8"/>
    </row>
    <row r="755" spans="5:7" ht="12.5">
      <c r="E755" s="8"/>
      <c r="F755" s="7"/>
      <c r="G755" s="8"/>
    </row>
    <row r="756" spans="5:7" ht="12.5">
      <c r="E756" s="8"/>
      <c r="F756" s="7"/>
      <c r="G756" s="8"/>
    </row>
    <row r="757" spans="5:7" ht="12.5">
      <c r="E757" s="8"/>
      <c r="F757" s="7"/>
      <c r="G757" s="8"/>
    </row>
    <row r="758" spans="5:7" ht="12.5">
      <c r="E758" s="8"/>
      <c r="F758" s="7"/>
      <c r="G758" s="8"/>
    </row>
    <row r="759" spans="5:7" ht="12.5">
      <c r="E759" s="8"/>
      <c r="F759" s="7"/>
      <c r="G759" s="8"/>
    </row>
    <row r="760" spans="5:7" ht="12.5">
      <c r="E760" s="8"/>
      <c r="F760" s="7"/>
      <c r="G760" s="8"/>
    </row>
    <row r="761" spans="5:7" ht="12.5">
      <c r="E761" s="8"/>
      <c r="F761" s="7"/>
      <c r="G761" s="8"/>
    </row>
    <row r="762" spans="5:7" ht="12.5">
      <c r="E762" s="8"/>
      <c r="F762" s="7"/>
      <c r="G762" s="8"/>
    </row>
    <row r="763" spans="5:7" ht="12.5">
      <c r="E763" s="8"/>
      <c r="F763" s="7"/>
      <c r="G763" s="8"/>
    </row>
    <row r="764" spans="5:7" ht="12.5">
      <c r="E764" s="8"/>
      <c r="F764" s="7"/>
      <c r="G764" s="8"/>
    </row>
    <row r="765" spans="5:7" ht="12.5">
      <c r="E765" s="8"/>
      <c r="F765" s="7"/>
      <c r="G765" s="8"/>
    </row>
    <row r="766" spans="5:7" ht="12.5">
      <c r="E766" s="8"/>
      <c r="F766" s="7"/>
      <c r="G766" s="8"/>
    </row>
    <row r="767" spans="5:7" ht="12.5">
      <c r="E767" s="8"/>
      <c r="F767" s="7"/>
      <c r="G767" s="8"/>
    </row>
    <row r="768" spans="5:7" ht="12.5">
      <c r="E768" s="8"/>
      <c r="F768" s="7"/>
      <c r="G768" s="8"/>
    </row>
    <row r="769" spans="5:7" ht="12.5">
      <c r="E769" s="8"/>
      <c r="F769" s="7"/>
      <c r="G769" s="8"/>
    </row>
    <row r="770" spans="5:7" ht="12.5">
      <c r="E770" s="8"/>
      <c r="F770" s="7"/>
      <c r="G770" s="8"/>
    </row>
    <row r="771" spans="5:7" ht="12.5">
      <c r="E771" s="8"/>
      <c r="F771" s="7"/>
      <c r="G771" s="8"/>
    </row>
    <row r="772" spans="5:7" ht="12.5">
      <c r="E772" s="8"/>
      <c r="F772" s="7"/>
      <c r="G772" s="8"/>
    </row>
    <row r="773" spans="5:7" ht="12.5">
      <c r="E773" s="8"/>
      <c r="F773" s="7"/>
      <c r="G773" s="8"/>
    </row>
    <row r="774" spans="5:7" ht="12.5">
      <c r="E774" s="8"/>
      <c r="F774" s="7"/>
      <c r="G774" s="8"/>
    </row>
    <row r="775" spans="5:7" ht="12.5">
      <c r="E775" s="8"/>
      <c r="F775" s="7"/>
      <c r="G775" s="8"/>
    </row>
    <row r="776" spans="5:7" ht="12.5">
      <c r="E776" s="8"/>
      <c r="F776" s="7"/>
      <c r="G776" s="8"/>
    </row>
    <row r="777" spans="5:7" ht="12.5">
      <c r="E777" s="8"/>
      <c r="F777" s="7"/>
      <c r="G777" s="8"/>
    </row>
    <row r="778" spans="5:7" ht="12.5">
      <c r="E778" s="8"/>
      <c r="F778" s="7"/>
      <c r="G778" s="8"/>
    </row>
    <row r="779" spans="5:7" ht="12.5">
      <c r="E779" s="8"/>
      <c r="F779" s="7"/>
      <c r="G779" s="8"/>
    </row>
    <row r="780" spans="5:7" ht="12.5">
      <c r="E780" s="8"/>
      <c r="F780" s="7"/>
      <c r="G780" s="8"/>
    </row>
    <row r="781" spans="5:7" ht="12.5">
      <c r="E781" s="8"/>
      <c r="F781" s="7"/>
      <c r="G781" s="8"/>
    </row>
    <row r="782" spans="5:7" ht="12.5">
      <c r="E782" s="8"/>
      <c r="F782" s="7"/>
      <c r="G782" s="8"/>
    </row>
    <row r="783" spans="5:7" ht="12.5">
      <c r="E783" s="8"/>
      <c r="F783" s="7"/>
      <c r="G783" s="8"/>
    </row>
    <row r="784" spans="5:7" ht="12.5">
      <c r="E784" s="8"/>
      <c r="F784" s="7"/>
      <c r="G784" s="8"/>
    </row>
    <row r="785" spans="5:7" ht="12.5">
      <c r="E785" s="8"/>
      <c r="F785" s="7"/>
      <c r="G785" s="8"/>
    </row>
    <row r="786" spans="5:7" ht="12.5">
      <c r="E786" s="8"/>
      <c r="F786" s="7"/>
      <c r="G786" s="8"/>
    </row>
    <row r="787" spans="5:7" ht="12.5">
      <c r="E787" s="8"/>
      <c r="F787" s="7"/>
      <c r="G787" s="8"/>
    </row>
    <row r="788" spans="5:7" ht="12.5">
      <c r="E788" s="8"/>
      <c r="F788" s="7"/>
      <c r="G788" s="8"/>
    </row>
    <row r="789" spans="5:7" ht="12.5">
      <c r="E789" s="8"/>
      <c r="F789" s="7"/>
      <c r="G789" s="8"/>
    </row>
    <row r="790" spans="5:7" ht="12.5">
      <c r="E790" s="8"/>
      <c r="F790" s="7"/>
      <c r="G790" s="8"/>
    </row>
    <row r="791" spans="5:7" ht="12.5">
      <c r="E791" s="8"/>
      <c r="F791" s="7"/>
      <c r="G791" s="8"/>
    </row>
    <row r="792" spans="5:7" ht="12.5">
      <c r="E792" s="8"/>
      <c r="F792" s="7"/>
      <c r="G792" s="8"/>
    </row>
    <row r="793" spans="5:7" ht="12.5">
      <c r="E793" s="8"/>
      <c r="F793" s="7"/>
      <c r="G793" s="8"/>
    </row>
    <row r="794" spans="5:7" ht="12.5">
      <c r="E794" s="8"/>
      <c r="F794" s="7"/>
      <c r="G794" s="8"/>
    </row>
    <row r="795" spans="5:7" ht="12.5">
      <c r="E795" s="8"/>
      <c r="F795" s="7"/>
      <c r="G795" s="8"/>
    </row>
    <row r="796" spans="5:7" ht="12.5">
      <c r="E796" s="8"/>
      <c r="F796" s="7"/>
      <c r="G796" s="8"/>
    </row>
    <row r="797" spans="5:7" ht="12.5">
      <c r="E797" s="8"/>
      <c r="F797" s="7"/>
      <c r="G797" s="8"/>
    </row>
    <row r="798" spans="5:7" ht="12.5">
      <c r="E798" s="8"/>
      <c r="F798" s="7"/>
      <c r="G798" s="8"/>
    </row>
    <row r="799" spans="5:7" ht="12.5">
      <c r="E799" s="8"/>
      <c r="F799" s="7"/>
      <c r="G799" s="8"/>
    </row>
    <row r="800" spans="5:7" ht="12.5">
      <c r="E800" s="8"/>
      <c r="F800" s="7"/>
      <c r="G800" s="8"/>
    </row>
    <row r="801" spans="5:7" ht="12.5">
      <c r="E801" s="8"/>
      <c r="F801" s="7"/>
      <c r="G801" s="8"/>
    </row>
    <row r="802" spans="5:7" ht="12.5">
      <c r="E802" s="8"/>
      <c r="F802" s="7"/>
      <c r="G802" s="8"/>
    </row>
    <row r="803" spans="5:7" ht="12.5">
      <c r="E803" s="8"/>
      <c r="F803" s="7"/>
      <c r="G803" s="8"/>
    </row>
    <row r="804" spans="5:7" ht="12.5">
      <c r="E804" s="8"/>
      <c r="F804" s="7"/>
      <c r="G804" s="8"/>
    </row>
    <row r="805" spans="5:7" ht="12.5">
      <c r="E805" s="8"/>
      <c r="F805" s="7"/>
      <c r="G805" s="8"/>
    </row>
    <row r="806" spans="5:7" ht="12.5">
      <c r="E806" s="8"/>
      <c r="F806" s="7"/>
      <c r="G806" s="8"/>
    </row>
    <row r="807" spans="5:7" ht="12.5">
      <c r="E807" s="8"/>
      <c r="F807" s="7"/>
      <c r="G807" s="8"/>
    </row>
    <row r="808" spans="5:7" ht="12.5">
      <c r="E808" s="8"/>
      <c r="F808" s="7"/>
      <c r="G808" s="8"/>
    </row>
    <row r="809" spans="5:7" ht="12.5">
      <c r="E809" s="8"/>
      <c r="F809" s="7"/>
      <c r="G809" s="8"/>
    </row>
    <row r="810" spans="5:7" ht="12.5">
      <c r="E810" s="8"/>
      <c r="F810" s="7"/>
      <c r="G810" s="8"/>
    </row>
    <row r="811" spans="5:7" ht="12.5">
      <c r="E811" s="8"/>
      <c r="F811" s="7"/>
      <c r="G811" s="8"/>
    </row>
    <row r="812" spans="5:7" ht="12.5">
      <c r="E812" s="8"/>
      <c r="F812" s="7"/>
      <c r="G812" s="8"/>
    </row>
    <row r="813" spans="5:7" ht="12.5">
      <c r="E813" s="8"/>
      <c r="F813" s="7"/>
      <c r="G813" s="8"/>
    </row>
    <row r="814" spans="5:7" ht="12.5">
      <c r="E814" s="8"/>
      <c r="F814" s="7"/>
      <c r="G814" s="8"/>
    </row>
    <row r="815" spans="5:7" ht="12.5">
      <c r="E815" s="8"/>
      <c r="F815" s="7"/>
      <c r="G815" s="8"/>
    </row>
    <row r="816" spans="5:7" ht="12.5">
      <c r="E816" s="8"/>
      <c r="F816" s="7"/>
      <c r="G816" s="8"/>
    </row>
    <row r="817" spans="5:7" ht="12.5">
      <c r="E817" s="8"/>
      <c r="F817" s="7"/>
      <c r="G817" s="8"/>
    </row>
    <row r="818" spans="5:7" ht="12.5">
      <c r="E818" s="8"/>
      <c r="F818" s="7"/>
      <c r="G818" s="8"/>
    </row>
    <row r="819" spans="5:7" ht="12.5">
      <c r="E819" s="8"/>
      <c r="F819" s="7"/>
      <c r="G819" s="8"/>
    </row>
    <row r="820" spans="5:7" ht="12.5">
      <c r="E820" s="8"/>
      <c r="F820" s="7"/>
      <c r="G820" s="8"/>
    </row>
    <row r="821" spans="5:7" ht="12.5">
      <c r="E821" s="8"/>
      <c r="F821" s="7"/>
      <c r="G821" s="8"/>
    </row>
    <row r="822" spans="5:7" ht="12.5">
      <c r="E822" s="8"/>
      <c r="F822" s="7"/>
      <c r="G822" s="8"/>
    </row>
    <row r="823" spans="5:7" ht="12.5">
      <c r="E823" s="8"/>
      <c r="F823" s="7"/>
      <c r="G823" s="8"/>
    </row>
    <row r="824" spans="5:7" ht="12.5">
      <c r="E824" s="8"/>
      <c r="F824" s="7"/>
      <c r="G824" s="8"/>
    </row>
    <row r="825" spans="5:7" ht="12.5">
      <c r="E825" s="8"/>
      <c r="F825" s="7"/>
      <c r="G825" s="8"/>
    </row>
    <row r="826" spans="5:7" ht="12.5">
      <c r="E826" s="8"/>
      <c r="F826" s="7"/>
      <c r="G826" s="8"/>
    </row>
    <row r="827" spans="5:7" ht="12.5">
      <c r="E827" s="8"/>
      <c r="F827" s="7"/>
      <c r="G827" s="8"/>
    </row>
    <row r="828" spans="5:7" ht="12.5">
      <c r="E828" s="8"/>
      <c r="F828" s="7"/>
      <c r="G828" s="8"/>
    </row>
    <row r="829" spans="5:7" ht="12.5">
      <c r="E829" s="8"/>
      <c r="F829" s="7"/>
      <c r="G829" s="8"/>
    </row>
    <row r="830" spans="5:7" ht="12.5">
      <c r="E830" s="8"/>
      <c r="F830" s="7"/>
      <c r="G830" s="8"/>
    </row>
    <row r="831" spans="5:7" ht="12.5">
      <c r="E831" s="8"/>
      <c r="F831" s="7"/>
      <c r="G831" s="8"/>
    </row>
    <row r="832" spans="5:7" ht="12.5">
      <c r="E832" s="8"/>
      <c r="F832" s="7"/>
      <c r="G832" s="8"/>
    </row>
    <row r="833" spans="5:7" ht="12.5">
      <c r="E833" s="8"/>
      <c r="F833" s="7"/>
      <c r="G833" s="8"/>
    </row>
    <row r="834" spans="5:7" ht="12.5">
      <c r="E834" s="8"/>
      <c r="F834" s="7"/>
      <c r="G834" s="8"/>
    </row>
    <row r="835" spans="5:7" ht="12.5">
      <c r="E835" s="8"/>
      <c r="F835" s="7"/>
      <c r="G835" s="8"/>
    </row>
    <row r="836" spans="5:7" ht="12.5">
      <c r="E836" s="8"/>
      <c r="F836" s="7"/>
      <c r="G836" s="8"/>
    </row>
    <row r="837" spans="5:7" ht="12.5">
      <c r="E837" s="8"/>
      <c r="F837" s="7"/>
      <c r="G837" s="8"/>
    </row>
    <row r="838" spans="5:7" ht="12.5">
      <c r="E838" s="8"/>
      <c r="F838" s="7"/>
      <c r="G838" s="8"/>
    </row>
    <row r="839" spans="5:7" ht="12.5">
      <c r="E839" s="8"/>
      <c r="F839" s="7"/>
      <c r="G839" s="8"/>
    </row>
    <row r="840" spans="5:7" ht="12.5">
      <c r="E840" s="8"/>
      <c r="F840" s="7"/>
      <c r="G840" s="8"/>
    </row>
    <row r="841" spans="5:7" ht="12.5">
      <c r="E841" s="8"/>
      <c r="F841" s="7"/>
      <c r="G841" s="8"/>
    </row>
    <row r="842" spans="5:7" ht="12.5">
      <c r="E842" s="8"/>
      <c r="F842" s="7"/>
      <c r="G842" s="8"/>
    </row>
    <row r="843" spans="5:7" ht="12.5">
      <c r="E843" s="8"/>
      <c r="F843" s="7"/>
      <c r="G843" s="8"/>
    </row>
    <row r="844" spans="5:7" ht="12.5">
      <c r="E844" s="8"/>
      <c r="F844" s="7"/>
      <c r="G844" s="8"/>
    </row>
    <row r="845" spans="5:7" ht="12.5">
      <c r="E845" s="8"/>
      <c r="F845" s="7"/>
      <c r="G845" s="8"/>
    </row>
    <row r="846" spans="5:7" ht="12.5">
      <c r="E846" s="8"/>
      <c r="F846" s="7"/>
      <c r="G846" s="8"/>
    </row>
    <row r="847" spans="5:7" ht="12.5">
      <c r="E847" s="8"/>
      <c r="F847" s="7"/>
      <c r="G847" s="8"/>
    </row>
    <row r="848" spans="5:7" ht="12.5">
      <c r="E848" s="8"/>
      <c r="F848" s="7"/>
      <c r="G848" s="8"/>
    </row>
    <row r="849" spans="5:7" ht="12.5">
      <c r="E849" s="8"/>
      <c r="F849" s="7"/>
      <c r="G849" s="8"/>
    </row>
    <row r="850" spans="5:7" ht="12.5">
      <c r="E850" s="8"/>
      <c r="F850" s="7"/>
      <c r="G850" s="8"/>
    </row>
    <row r="851" spans="5:7" ht="12.5">
      <c r="E851" s="8"/>
      <c r="F851" s="7"/>
      <c r="G851" s="8"/>
    </row>
    <row r="852" spans="5:7" ht="12.5">
      <c r="E852" s="8"/>
      <c r="F852" s="7"/>
      <c r="G852" s="8"/>
    </row>
    <row r="853" spans="5:7" ht="12.5">
      <c r="E853" s="8"/>
      <c r="F853" s="7"/>
      <c r="G853" s="8"/>
    </row>
    <row r="854" spans="5:7" ht="12.5">
      <c r="E854" s="8"/>
      <c r="F854" s="7"/>
      <c r="G854" s="8"/>
    </row>
    <row r="855" spans="5:7" ht="12.5">
      <c r="E855" s="8"/>
      <c r="F855" s="7"/>
      <c r="G855" s="8"/>
    </row>
    <row r="856" spans="5:7" ht="12.5">
      <c r="E856" s="8"/>
      <c r="F856" s="7"/>
      <c r="G856" s="8"/>
    </row>
    <row r="857" spans="5:7" ht="12.5">
      <c r="E857" s="8"/>
      <c r="F857" s="7"/>
      <c r="G857" s="8"/>
    </row>
    <row r="858" spans="5:7" ht="12.5">
      <c r="E858" s="8"/>
      <c r="F858" s="7"/>
      <c r="G858" s="8"/>
    </row>
    <row r="859" spans="5:7" ht="12.5">
      <c r="E859" s="8"/>
      <c r="F859" s="7"/>
      <c r="G859" s="8"/>
    </row>
    <row r="860" spans="5:7" ht="12.5">
      <c r="E860" s="8"/>
      <c r="F860" s="7"/>
      <c r="G860" s="8"/>
    </row>
    <row r="861" spans="5:7" ht="12.5">
      <c r="E861" s="8"/>
      <c r="F861" s="7"/>
      <c r="G861" s="8"/>
    </row>
    <row r="862" spans="5:7" ht="12.5">
      <c r="E862" s="8"/>
      <c r="F862" s="7"/>
      <c r="G862" s="8"/>
    </row>
    <row r="863" spans="5:7" ht="12.5">
      <c r="E863" s="8"/>
      <c r="F863" s="7"/>
      <c r="G863" s="8"/>
    </row>
    <row r="864" spans="5:7" ht="12.5">
      <c r="E864" s="8"/>
      <c r="F864" s="7"/>
      <c r="G864" s="8"/>
    </row>
    <row r="865" spans="5:7" ht="12.5">
      <c r="E865" s="8"/>
      <c r="F865" s="7"/>
      <c r="G865" s="8"/>
    </row>
    <row r="866" spans="5:7" ht="12.5">
      <c r="E866" s="8"/>
      <c r="F866" s="7"/>
      <c r="G866" s="8"/>
    </row>
    <row r="867" spans="5:7" ht="12.5">
      <c r="E867" s="8"/>
      <c r="F867" s="7"/>
      <c r="G867" s="8"/>
    </row>
    <row r="868" spans="5:7" ht="12.5">
      <c r="E868" s="8"/>
      <c r="F868" s="7"/>
      <c r="G868" s="8"/>
    </row>
    <row r="869" spans="5:7" ht="12.5">
      <c r="E869" s="8"/>
      <c r="F869" s="7"/>
      <c r="G869" s="8"/>
    </row>
    <row r="870" spans="5:7" ht="12.5">
      <c r="E870" s="8"/>
      <c r="F870" s="7"/>
      <c r="G870" s="8"/>
    </row>
    <row r="871" spans="5:7" ht="12.5">
      <c r="E871" s="8"/>
      <c r="F871" s="7"/>
      <c r="G871" s="8"/>
    </row>
    <row r="872" spans="5:7" ht="12.5">
      <c r="E872" s="8"/>
      <c r="F872" s="7"/>
      <c r="G872" s="8"/>
    </row>
    <row r="873" spans="5:7" ht="12.5">
      <c r="E873" s="8"/>
      <c r="F873" s="7"/>
      <c r="G873" s="8"/>
    </row>
    <row r="874" spans="5:7" ht="12.5">
      <c r="E874" s="8"/>
      <c r="F874" s="7"/>
      <c r="G874" s="8"/>
    </row>
    <row r="875" spans="5:7" ht="12.5">
      <c r="E875" s="8"/>
      <c r="F875" s="7"/>
      <c r="G875" s="8"/>
    </row>
    <row r="876" spans="5:7" ht="12.5">
      <c r="E876" s="8"/>
      <c r="F876" s="7"/>
      <c r="G876" s="8"/>
    </row>
    <row r="877" spans="5:7" ht="12.5">
      <c r="E877" s="8"/>
      <c r="F877" s="7"/>
      <c r="G877" s="8"/>
    </row>
    <row r="878" spans="5:7" ht="12.5">
      <c r="E878" s="8"/>
      <c r="F878" s="7"/>
      <c r="G878" s="8"/>
    </row>
    <row r="879" spans="5:7" ht="12.5">
      <c r="E879" s="8"/>
      <c r="F879" s="7"/>
      <c r="G879" s="8"/>
    </row>
    <row r="880" spans="5:7" ht="12.5">
      <c r="E880" s="8"/>
      <c r="F880" s="7"/>
      <c r="G880" s="8"/>
    </row>
    <row r="881" spans="5:7" ht="12.5">
      <c r="E881" s="8"/>
      <c r="F881" s="7"/>
      <c r="G881" s="8"/>
    </row>
    <row r="882" spans="5:7" ht="12.5">
      <c r="E882" s="8"/>
      <c r="F882" s="7"/>
      <c r="G882" s="8"/>
    </row>
    <row r="883" spans="5:7" ht="12.5">
      <c r="E883" s="8"/>
      <c r="F883" s="7"/>
      <c r="G883" s="8"/>
    </row>
    <row r="884" spans="5:7" ht="12.5">
      <c r="E884" s="8"/>
      <c r="F884" s="7"/>
      <c r="G884" s="8"/>
    </row>
    <row r="885" spans="5:7" ht="12.5">
      <c r="E885" s="8"/>
      <c r="F885" s="7"/>
      <c r="G885" s="8"/>
    </row>
    <row r="886" spans="5:7" ht="12.5">
      <c r="E886" s="8"/>
      <c r="F886" s="7"/>
      <c r="G886" s="8"/>
    </row>
    <row r="887" spans="5:7" ht="12.5">
      <c r="E887" s="8"/>
      <c r="F887" s="7"/>
      <c r="G887" s="8"/>
    </row>
    <row r="888" spans="5:7" ht="12.5">
      <c r="E888" s="8"/>
      <c r="F888" s="7"/>
      <c r="G888" s="8"/>
    </row>
    <row r="889" spans="5:7" ht="12.5">
      <c r="E889" s="8"/>
      <c r="F889" s="7"/>
      <c r="G889" s="8"/>
    </row>
    <row r="890" spans="5:7" ht="12.5">
      <c r="E890" s="8"/>
      <c r="F890" s="7"/>
      <c r="G890" s="8"/>
    </row>
    <row r="891" spans="5:7" ht="12.5">
      <c r="E891" s="8"/>
      <c r="F891" s="7"/>
      <c r="G891" s="8"/>
    </row>
    <row r="892" spans="5:7" ht="12.5">
      <c r="E892" s="8"/>
      <c r="F892" s="7"/>
      <c r="G892" s="8"/>
    </row>
    <row r="893" spans="5:7" ht="12.5">
      <c r="E893" s="8"/>
      <c r="F893" s="7"/>
      <c r="G893" s="8"/>
    </row>
    <row r="894" spans="5:7" ht="12.5">
      <c r="E894" s="8"/>
      <c r="F894" s="7"/>
      <c r="G894" s="8"/>
    </row>
    <row r="895" spans="5:7" ht="12.5">
      <c r="E895" s="8"/>
      <c r="F895" s="7"/>
      <c r="G895" s="8"/>
    </row>
    <row r="896" spans="5:7" ht="12.5">
      <c r="E896" s="8"/>
      <c r="F896" s="7"/>
      <c r="G896" s="8"/>
    </row>
    <row r="897" spans="5:7" ht="12.5">
      <c r="E897" s="8"/>
      <c r="F897" s="7"/>
      <c r="G897" s="8"/>
    </row>
    <row r="898" spans="5:7" ht="12.5">
      <c r="E898" s="8"/>
      <c r="F898" s="7"/>
      <c r="G898" s="8"/>
    </row>
    <row r="899" spans="5:7" ht="12.5">
      <c r="E899" s="8"/>
      <c r="F899" s="7"/>
      <c r="G899" s="8"/>
    </row>
    <row r="900" spans="5:7" ht="12.5">
      <c r="E900" s="8"/>
      <c r="F900" s="7"/>
      <c r="G900" s="8"/>
    </row>
    <row r="901" spans="5:7" ht="12.5">
      <c r="E901" s="8"/>
      <c r="F901" s="7"/>
      <c r="G901" s="8"/>
    </row>
    <row r="902" spans="5:7" ht="12.5">
      <c r="E902" s="8"/>
      <c r="F902" s="7"/>
      <c r="G902" s="8"/>
    </row>
    <row r="903" spans="5:7" ht="12.5">
      <c r="E903" s="8"/>
      <c r="F903" s="7"/>
      <c r="G903" s="8"/>
    </row>
    <row r="904" spans="5:7" ht="12.5">
      <c r="E904" s="8"/>
      <c r="F904" s="7"/>
      <c r="G904" s="8"/>
    </row>
    <row r="905" spans="5:7" ht="12.5">
      <c r="E905" s="8"/>
      <c r="F905" s="7"/>
      <c r="G905" s="8"/>
    </row>
    <row r="906" spans="5:7" ht="12.5">
      <c r="E906" s="8"/>
      <c r="F906" s="7"/>
      <c r="G906" s="8"/>
    </row>
    <row r="907" spans="5:7" ht="12.5">
      <c r="E907" s="8"/>
      <c r="F907" s="7"/>
      <c r="G907" s="8"/>
    </row>
    <row r="908" spans="5:7" ht="12.5">
      <c r="E908" s="8"/>
      <c r="F908" s="7"/>
      <c r="G908" s="8"/>
    </row>
    <row r="909" spans="5:7" ht="12.5">
      <c r="E909" s="8"/>
      <c r="F909" s="7"/>
      <c r="G909" s="8"/>
    </row>
    <row r="910" spans="5:7" ht="12.5">
      <c r="E910" s="8"/>
      <c r="F910" s="7"/>
      <c r="G910" s="8"/>
    </row>
    <row r="911" spans="5:7" ht="12.5">
      <c r="E911" s="8"/>
      <c r="F911" s="7"/>
      <c r="G911" s="8"/>
    </row>
    <row r="912" spans="5:7" ht="12.5">
      <c r="E912" s="8"/>
      <c r="F912" s="7"/>
      <c r="G912" s="8"/>
    </row>
    <row r="913" spans="5:7" ht="12.5">
      <c r="E913" s="8"/>
      <c r="F913" s="7"/>
      <c r="G913" s="8"/>
    </row>
    <row r="914" spans="5:7" ht="12.5">
      <c r="E914" s="8"/>
      <c r="F914" s="7"/>
      <c r="G914" s="8"/>
    </row>
    <row r="915" spans="5:7" ht="12.5">
      <c r="E915" s="8"/>
      <c r="F915" s="7"/>
      <c r="G915" s="8"/>
    </row>
    <row r="916" spans="5:7" ht="12.5">
      <c r="E916" s="8"/>
      <c r="F916" s="7"/>
      <c r="G916" s="8"/>
    </row>
    <row r="917" spans="5:7" ht="12.5">
      <c r="E917" s="8"/>
      <c r="F917" s="7"/>
      <c r="G917" s="8"/>
    </row>
    <row r="918" spans="5:7" ht="12.5">
      <c r="E918" s="8"/>
      <c r="F918" s="7"/>
      <c r="G918" s="8"/>
    </row>
    <row r="919" spans="5:7" ht="12.5">
      <c r="E919" s="8"/>
      <c r="F919" s="7"/>
      <c r="G919" s="8"/>
    </row>
    <row r="920" spans="5:7" ht="12.5">
      <c r="E920" s="8"/>
      <c r="F920" s="7"/>
      <c r="G920" s="8"/>
    </row>
    <row r="921" spans="5:7" ht="12.5">
      <c r="E921" s="8"/>
      <c r="F921" s="7"/>
      <c r="G921" s="8"/>
    </row>
    <row r="922" spans="5:7" ht="12.5">
      <c r="E922" s="8"/>
      <c r="F922" s="7"/>
      <c r="G922" s="8"/>
    </row>
    <row r="923" spans="5:7" ht="12.5">
      <c r="E923" s="8"/>
      <c r="F923" s="7"/>
      <c r="G923" s="8"/>
    </row>
    <row r="924" spans="5:7" ht="12.5">
      <c r="E924" s="8"/>
      <c r="F924" s="7"/>
      <c r="G924" s="8"/>
    </row>
    <row r="925" spans="5:7" ht="12.5">
      <c r="E925" s="8"/>
      <c r="F925" s="7"/>
      <c r="G925" s="8"/>
    </row>
    <row r="926" spans="5:7" ht="12.5">
      <c r="E926" s="8"/>
      <c r="F926" s="7"/>
      <c r="G926" s="8"/>
    </row>
    <row r="927" spans="5:7" ht="12.5">
      <c r="E927" s="8"/>
      <c r="F927" s="7"/>
      <c r="G927" s="8"/>
    </row>
    <row r="928" spans="5:7" ht="12.5">
      <c r="E928" s="8"/>
      <c r="F928" s="7"/>
      <c r="G928" s="8"/>
    </row>
    <row r="929" spans="5:7" ht="12.5">
      <c r="E929" s="8"/>
      <c r="F929" s="7"/>
      <c r="G929" s="8"/>
    </row>
    <row r="930" spans="5:7" ht="12.5">
      <c r="E930" s="8"/>
      <c r="F930" s="7"/>
      <c r="G930" s="8"/>
    </row>
    <row r="931" spans="5:7" ht="12.5">
      <c r="E931" s="8"/>
      <c r="F931" s="7"/>
      <c r="G931" s="8"/>
    </row>
    <row r="932" spans="5:7" ht="12.5">
      <c r="E932" s="8"/>
      <c r="F932" s="7"/>
      <c r="G932" s="8"/>
    </row>
    <row r="933" spans="5:7" ht="12.5">
      <c r="E933" s="8"/>
      <c r="F933" s="7"/>
      <c r="G933" s="8"/>
    </row>
    <row r="934" spans="5:7" ht="12.5">
      <c r="E934" s="8"/>
      <c r="F934" s="7"/>
      <c r="G934" s="8"/>
    </row>
    <row r="935" spans="5:7" ht="12.5">
      <c r="E935" s="8"/>
      <c r="F935" s="7"/>
      <c r="G935" s="8"/>
    </row>
    <row r="936" spans="5:7" ht="12.5">
      <c r="E936" s="8"/>
      <c r="F936" s="7"/>
      <c r="G936" s="8"/>
    </row>
    <row r="937" spans="5:7" ht="12.5">
      <c r="E937" s="8"/>
      <c r="F937" s="7"/>
      <c r="G937" s="8"/>
    </row>
    <row r="938" spans="5:7" ht="12.5">
      <c r="E938" s="8"/>
      <c r="F938" s="7"/>
      <c r="G938" s="8"/>
    </row>
    <row r="939" spans="5:7" ht="12.5">
      <c r="E939" s="8"/>
      <c r="F939" s="7"/>
      <c r="G939" s="8"/>
    </row>
    <row r="940" spans="5:7" ht="12.5">
      <c r="E940" s="8"/>
      <c r="F940" s="7"/>
      <c r="G940" s="8"/>
    </row>
    <row r="941" spans="5:7" ht="12.5">
      <c r="E941" s="8"/>
      <c r="F941" s="7"/>
      <c r="G941" s="8"/>
    </row>
    <row r="942" spans="5:7" ht="12.5">
      <c r="E942" s="8"/>
      <c r="F942" s="7"/>
      <c r="G942" s="8"/>
    </row>
    <row r="943" spans="5:7" ht="12.5">
      <c r="E943" s="8"/>
      <c r="F943" s="7"/>
      <c r="G943" s="8"/>
    </row>
    <row r="944" spans="5:7" ht="12.5">
      <c r="E944" s="8"/>
      <c r="F944" s="7"/>
      <c r="G944" s="8"/>
    </row>
    <row r="945" spans="5:7" ht="12.5">
      <c r="E945" s="8"/>
      <c r="F945" s="7"/>
      <c r="G945" s="8"/>
    </row>
    <row r="946" spans="5:7" ht="12.5">
      <c r="E946" s="8"/>
      <c r="F946" s="7"/>
      <c r="G946" s="8"/>
    </row>
    <row r="947" spans="5:7" ht="12.5">
      <c r="E947" s="8"/>
      <c r="F947" s="7"/>
      <c r="G947" s="8"/>
    </row>
    <row r="948" spans="5:7" ht="12.5">
      <c r="E948" s="8"/>
      <c r="F948" s="7"/>
      <c r="G948" s="8"/>
    </row>
    <row r="949" spans="5:7" ht="12.5">
      <c r="E949" s="8"/>
      <c r="F949" s="7"/>
      <c r="G949" s="8"/>
    </row>
    <row r="950" spans="5:7" ht="12.5">
      <c r="E950" s="8"/>
      <c r="F950" s="7"/>
      <c r="G950" s="8"/>
    </row>
    <row r="951" spans="5:7" ht="12.5">
      <c r="E951" s="8"/>
      <c r="F951" s="7"/>
      <c r="G951" s="8"/>
    </row>
    <row r="952" spans="5:7" ht="12.5">
      <c r="E952" s="8"/>
      <c r="F952" s="7"/>
      <c r="G952" s="8"/>
    </row>
    <row r="953" spans="5:7" ht="12.5">
      <c r="E953" s="8"/>
      <c r="F953" s="7"/>
      <c r="G953" s="8"/>
    </row>
    <row r="954" spans="5:7" ht="12.5">
      <c r="E954" s="8"/>
      <c r="F954" s="7"/>
      <c r="G954" s="8"/>
    </row>
    <row r="955" spans="5:7" ht="12.5">
      <c r="E955" s="8"/>
      <c r="F955" s="7"/>
      <c r="G955" s="8"/>
    </row>
    <row r="956" spans="5:7" ht="12.5">
      <c r="E956" s="8"/>
      <c r="F956" s="7"/>
      <c r="G956" s="8"/>
    </row>
    <row r="957" spans="5:7" ht="12.5">
      <c r="E957" s="8"/>
      <c r="F957" s="7"/>
      <c r="G957" s="8"/>
    </row>
    <row r="958" spans="5:7" ht="12.5">
      <c r="E958" s="8"/>
      <c r="F958" s="7"/>
      <c r="G958" s="8"/>
    </row>
    <row r="959" spans="5:7" ht="12.5">
      <c r="E959" s="8"/>
      <c r="F959" s="7"/>
      <c r="G959" s="8"/>
    </row>
    <row r="960" spans="5:7" ht="12.5">
      <c r="E960" s="8"/>
      <c r="F960" s="7"/>
      <c r="G960" s="8"/>
    </row>
    <row r="961" spans="5:7" ht="12.5">
      <c r="E961" s="8"/>
      <c r="F961" s="7"/>
      <c r="G961" s="8"/>
    </row>
    <row r="962" spans="5:7" ht="12.5">
      <c r="E962" s="8"/>
      <c r="F962" s="7"/>
      <c r="G962" s="8"/>
    </row>
    <row r="963" spans="5:7" ht="12.5">
      <c r="E963" s="8"/>
      <c r="F963" s="7"/>
      <c r="G963" s="8"/>
    </row>
    <row r="964" spans="5:7" ht="12.5">
      <c r="E964" s="8"/>
      <c r="F964" s="7"/>
      <c r="G964" s="8"/>
    </row>
    <row r="965" spans="5:7" ht="12.5">
      <c r="E965" s="8"/>
      <c r="F965" s="7"/>
      <c r="G965" s="8"/>
    </row>
    <row r="966" spans="5:7" ht="12.5">
      <c r="E966" s="8"/>
      <c r="F966" s="7"/>
      <c r="G966" s="8"/>
    </row>
    <row r="967" spans="5:7" ht="12.5">
      <c r="E967" s="8"/>
      <c r="F967" s="7"/>
      <c r="G967" s="8"/>
    </row>
    <row r="968" spans="5:7" ht="12.5">
      <c r="E968" s="8"/>
      <c r="F968" s="7"/>
      <c r="G968" s="8"/>
    </row>
    <row r="969" spans="5:7" ht="12.5">
      <c r="E969" s="8"/>
      <c r="F969" s="7"/>
      <c r="G969" s="8"/>
    </row>
    <row r="970" spans="5:7" ht="12.5">
      <c r="E970" s="8"/>
      <c r="F970" s="7"/>
      <c r="G970" s="8"/>
    </row>
    <row r="971" spans="5:7" ht="12.5">
      <c r="E971" s="8"/>
      <c r="F971" s="7"/>
      <c r="G971" s="8"/>
    </row>
    <row r="972" spans="5:7" ht="12.5">
      <c r="E972" s="8"/>
      <c r="F972" s="7"/>
      <c r="G972" s="8"/>
    </row>
    <row r="973" spans="5:7" ht="12.5">
      <c r="E973" s="8"/>
      <c r="F973" s="7"/>
      <c r="G973" s="8"/>
    </row>
    <row r="974" spans="5:7" ht="12.5">
      <c r="E974" s="8"/>
      <c r="F974" s="7"/>
      <c r="G974" s="8"/>
    </row>
    <row r="975" spans="5:7" ht="12.5">
      <c r="E975" s="8"/>
      <c r="F975" s="7"/>
      <c r="G975" s="8"/>
    </row>
    <row r="976" spans="5:7" ht="12.5">
      <c r="E976" s="8"/>
      <c r="F976" s="7"/>
      <c r="G976" s="8"/>
    </row>
    <row r="977" spans="5:7" ht="12.5">
      <c r="E977" s="8"/>
      <c r="F977" s="7"/>
      <c r="G977" s="8"/>
    </row>
    <row r="978" spans="5:7" ht="12.5">
      <c r="E978" s="8"/>
      <c r="F978" s="7"/>
      <c r="G978" s="8"/>
    </row>
    <row r="979" spans="5:7" ht="12.5">
      <c r="E979" s="8"/>
      <c r="F979" s="7"/>
      <c r="G979" s="8"/>
    </row>
    <row r="980" spans="5:7" ht="12.5">
      <c r="E980" s="8"/>
      <c r="F980" s="7"/>
      <c r="G980" s="8"/>
    </row>
    <row r="981" spans="5:7" ht="12.5">
      <c r="E981" s="8"/>
      <c r="F981" s="7"/>
      <c r="G981" s="8"/>
    </row>
    <row r="982" spans="5:7" ht="12.5">
      <c r="E982" s="8"/>
      <c r="F982" s="7"/>
      <c r="G982" s="8"/>
    </row>
    <row r="983" spans="5:7" ht="12.5">
      <c r="E983" s="8"/>
      <c r="F983" s="7"/>
      <c r="G983" s="8"/>
    </row>
    <row r="984" spans="5:7" ht="12.5">
      <c r="E984" s="8"/>
      <c r="F984" s="7"/>
      <c r="G984" s="8"/>
    </row>
    <row r="985" spans="5:7" ht="12.5">
      <c r="E985" s="8"/>
      <c r="F985" s="7"/>
      <c r="G985" s="8"/>
    </row>
    <row r="986" spans="5:7" ht="12.5">
      <c r="E986" s="8"/>
      <c r="F986" s="7"/>
      <c r="G986" s="8"/>
    </row>
    <row r="987" spans="5:7" ht="12.5">
      <c r="E987" s="8"/>
      <c r="F987" s="7"/>
      <c r="G987" s="8"/>
    </row>
    <row r="988" spans="5:7" ht="12.5">
      <c r="E988" s="8"/>
      <c r="F988" s="7"/>
      <c r="G988" s="8"/>
    </row>
    <row r="989" spans="5:7" ht="12.5">
      <c r="E989" s="8"/>
      <c r="F989" s="7"/>
      <c r="G989" s="8"/>
    </row>
    <row r="990" spans="5:7" ht="12.5">
      <c r="E990" s="8"/>
      <c r="F990" s="7"/>
      <c r="G990" s="8"/>
    </row>
    <row r="991" spans="5:7" ht="12.5">
      <c r="E991" s="8"/>
      <c r="F991" s="7"/>
      <c r="G991" s="8"/>
    </row>
    <row r="992" spans="5:7" ht="12.5">
      <c r="E992" s="8"/>
      <c r="F992" s="7"/>
      <c r="G992" s="8"/>
    </row>
    <row r="993" spans="5:7" ht="12.5">
      <c r="E993" s="8"/>
      <c r="F993" s="7"/>
      <c r="G993" s="8"/>
    </row>
    <row r="994" spans="5:7" ht="12.5">
      <c r="E994" s="8"/>
      <c r="F994" s="7"/>
      <c r="G994" s="8"/>
    </row>
    <row r="995" spans="5:7" ht="12.5">
      <c r="E995" s="8"/>
      <c r="F995" s="7"/>
      <c r="G995" s="8"/>
    </row>
    <row r="996" spans="5:7" ht="12.5">
      <c r="E996" s="8"/>
      <c r="F996" s="7"/>
      <c r="G996" s="8"/>
    </row>
    <row r="997" spans="5:7" ht="12.5">
      <c r="E997" s="8"/>
      <c r="F997" s="7"/>
      <c r="G997" s="8"/>
    </row>
    <row r="998" spans="5:7" ht="12.5">
      <c r="E998" s="8"/>
      <c r="F998" s="7"/>
      <c r="G998" s="8"/>
    </row>
    <row r="999" spans="5:7" ht="12.5">
      <c r="E999" s="8"/>
      <c r="F999" s="7"/>
      <c r="G999" s="8"/>
    </row>
    <row r="1000" spans="5:7" ht="12.5">
      <c r="E1000" s="8"/>
      <c r="F1000" s="7"/>
      <c r="G1000" s="8"/>
    </row>
    <row r="1001" spans="5:7" ht="12.5">
      <c r="E1001" s="8"/>
      <c r="F1001" s="7"/>
      <c r="G1001" s="8"/>
    </row>
    <row r="1002" spans="5:7" ht="12.5">
      <c r="E1002" s="8"/>
      <c r="F1002" s="7"/>
      <c r="G1002" s="8"/>
    </row>
    <row r="1003" spans="5:7" ht="12.5">
      <c r="E1003" s="8"/>
      <c r="F1003" s="7"/>
      <c r="G1003" s="8"/>
    </row>
    <row r="1004" spans="5:7" ht="12.5">
      <c r="E1004" s="8"/>
      <c r="F1004" s="7"/>
      <c r="G1004" s="8"/>
    </row>
    <row r="1005" spans="5:7" ht="12.5">
      <c r="E1005" s="8"/>
      <c r="F1005" s="7"/>
      <c r="G1005" s="8"/>
    </row>
    <row r="1006" spans="5:7" ht="12.5">
      <c r="E1006" s="8"/>
      <c r="F1006" s="7"/>
      <c r="G1006" s="8"/>
    </row>
    <row r="1007" spans="5:7" ht="12.5">
      <c r="E1007" s="8"/>
      <c r="F1007" s="7"/>
      <c r="G1007" s="8"/>
    </row>
  </sheetData>
  <sheetProtection algorithmName="SHA-512" hashValue="LcqQRpbgegaJH3rLrTZSESRpKU2clRK/Ok0F2Dw2He7G5N6pm3b/TzecwscQ0uP8gBzcoV8+Fo9P9PeZ7KZtCA==" saltValue="FBRcHP0cRHRq9sJ4p3yirw==" spinCount="100000" sheet="1" selectLockedCells="1"/>
  <dataConsolidate/>
  <mergeCells count="20">
    <mergeCell ref="E33:J34"/>
    <mergeCell ref="L6:Q7"/>
    <mergeCell ref="L8:Q8"/>
    <mergeCell ref="L9:Q9"/>
    <mergeCell ref="C5:J5"/>
    <mergeCell ref="C12:J12"/>
    <mergeCell ref="K1:K2"/>
    <mergeCell ref="A1:A2"/>
    <mergeCell ref="B1:J1"/>
    <mergeCell ref="B2:J2"/>
    <mergeCell ref="B6:J6"/>
    <mergeCell ref="B4:J4"/>
    <mergeCell ref="A6:A30"/>
    <mergeCell ref="K6:K30"/>
    <mergeCell ref="B13:I13"/>
    <mergeCell ref="B7:J7"/>
    <mergeCell ref="B8:J8"/>
    <mergeCell ref="C9:J9"/>
    <mergeCell ref="C10:J10"/>
    <mergeCell ref="C11:J11"/>
  </mergeCells>
  <conditionalFormatting sqref="C34">
    <cfRule type="cellIs" dxfId="22" priority="9" operator="lessThan">
      <formula>200000</formula>
    </cfRule>
  </conditionalFormatting>
  <conditionalFormatting sqref="E15:E30">
    <cfRule type="cellIs" dxfId="21" priority="4" operator="greaterThanOrEqual">
      <formula>5000000</formula>
    </cfRule>
  </conditionalFormatting>
  <conditionalFormatting sqref="E33">
    <cfRule type="notContainsBlanks" dxfId="20" priority="7">
      <formula>LEN(TRIM(E33))&gt;0</formula>
    </cfRule>
  </conditionalFormatting>
  <conditionalFormatting sqref="H15:H30">
    <cfRule type="cellIs" dxfId="19" priority="3" operator="lessThan">
      <formula>2</formula>
    </cfRule>
  </conditionalFormatting>
  <conditionalFormatting sqref="J14:J30">
    <cfRule type="expression" dxfId="18" priority="1">
      <formula>$D$39=FALSE</formula>
    </cfRule>
  </conditionalFormatting>
  <pageMargins left="0.7" right="0.7" top="0.75" bottom="0.75" header="0.3" footer="0.3"/>
  <pageSetup scale="65" orientation="landscape" r:id="rId1"/>
  <ignoredErrors>
    <ignoredError sqref="B9:B11" numberStoredAsText="1"/>
    <ignoredError sqref="F21:J21 F16:J16 F17:J17" listDataValidation="1"/>
  </ignoredErrors>
  <tableParts count="3">
    <tablePart r:id="rId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E7757-2B88-4C40-85B9-E9727CF3418C}">
  <dimension ref="A1:F50"/>
  <sheetViews>
    <sheetView topLeftCell="A39" zoomScale="90" zoomScaleNormal="90" workbookViewId="0">
      <selection activeCell="D50" sqref="D50"/>
    </sheetView>
  </sheetViews>
  <sheetFormatPr defaultColWidth="8.81640625" defaultRowHeight="14"/>
  <cols>
    <col min="1" max="1" width="4.6328125" style="137" customWidth="1"/>
    <col min="2" max="2" width="116.36328125" style="167" customWidth="1"/>
    <col min="3" max="3" width="14.453125" style="137" customWidth="1"/>
    <col min="4" max="4" width="15.90625" style="137" customWidth="1"/>
    <col min="5" max="16384" width="8.81640625" style="137"/>
  </cols>
  <sheetData>
    <row r="1" spans="1:4" ht="38" customHeight="1">
      <c r="A1" s="135"/>
      <c r="B1" s="311" t="s">
        <v>158</v>
      </c>
      <c r="C1" s="311"/>
    </row>
    <row r="2" spans="1:4" ht="26" customHeight="1">
      <c r="A2" s="135"/>
      <c r="B2" s="136" t="s">
        <v>109</v>
      </c>
      <c r="C2" s="135"/>
    </row>
    <row r="3" spans="1:4" ht="15" customHeight="1">
      <c r="A3" s="139"/>
      <c r="B3" s="138"/>
      <c r="C3" s="139"/>
    </row>
    <row r="4" spans="1:4" ht="52" customHeight="1">
      <c r="A4" s="310"/>
      <c r="B4" s="140" t="s">
        <v>138</v>
      </c>
      <c r="C4" s="310"/>
      <c r="D4" s="141"/>
    </row>
    <row r="5" spans="1:4" ht="60" customHeight="1">
      <c r="A5" s="310"/>
      <c r="B5" s="140" t="s">
        <v>91</v>
      </c>
      <c r="C5" s="310"/>
      <c r="D5" s="141"/>
    </row>
    <row r="6" spans="1:4" ht="75.5" customHeight="1">
      <c r="A6" s="310"/>
      <c r="B6" s="140" t="s">
        <v>148</v>
      </c>
      <c r="C6" s="310"/>
      <c r="D6" s="142"/>
    </row>
    <row r="7" spans="1:4" ht="32" customHeight="1">
      <c r="A7" s="310"/>
      <c r="B7" s="143" t="s">
        <v>139</v>
      </c>
      <c r="C7" s="310"/>
      <c r="D7" s="142"/>
    </row>
    <row r="8" spans="1:4" ht="37" customHeight="1">
      <c r="A8" s="310"/>
      <c r="B8" s="144" t="s">
        <v>140</v>
      </c>
      <c r="C8" s="310"/>
      <c r="D8" s="142"/>
    </row>
    <row r="9" spans="1:4" ht="32" customHeight="1">
      <c r="A9" s="310"/>
      <c r="B9" s="145" t="s">
        <v>118</v>
      </c>
      <c r="C9" s="310"/>
      <c r="D9" s="142"/>
    </row>
    <row r="10" spans="1:4" ht="21" customHeight="1">
      <c r="A10" s="310"/>
      <c r="B10" s="146" t="s">
        <v>65</v>
      </c>
      <c r="C10" s="310"/>
      <c r="D10" s="142"/>
    </row>
    <row r="11" spans="1:4" ht="30.5" customHeight="1">
      <c r="A11" s="310"/>
      <c r="B11" s="147" t="s">
        <v>86</v>
      </c>
      <c r="C11" s="310"/>
    </row>
    <row r="12" spans="1:4" ht="15" customHeight="1">
      <c r="A12" s="310"/>
      <c r="B12" s="148"/>
      <c r="C12" s="310"/>
    </row>
    <row r="13" spans="1:4" ht="275" customHeight="1">
      <c r="A13" s="310"/>
      <c r="B13" s="149"/>
      <c r="C13" s="310"/>
      <c r="D13" s="150"/>
    </row>
    <row r="14" spans="1:4" ht="15" customHeight="1">
      <c r="A14" s="310"/>
      <c r="B14" s="148"/>
      <c r="C14" s="310"/>
    </row>
    <row r="15" spans="1:4" ht="28">
      <c r="A15" s="310"/>
      <c r="B15" s="151" t="s">
        <v>85</v>
      </c>
      <c r="C15" s="310"/>
      <c r="D15" s="142"/>
    </row>
    <row r="16" spans="1:4">
      <c r="A16" s="310"/>
      <c r="B16" s="152"/>
      <c r="C16" s="310"/>
      <c r="D16" s="142"/>
    </row>
    <row r="17" spans="1:6">
      <c r="A17" s="310"/>
      <c r="B17" s="152"/>
      <c r="C17" s="310"/>
      <c r="D17" s="142"/>
    </row>
    <row r="18" spans="1:6" s="154" customFormat="1" ht="20.5" customHeight="1">
      <c r="A18" s="310"/>
      <c r="B18" s="153" t="s">
        <v>79</v>
      </c>
      <c r="C18" s="310"/>
      <c r="D18" s="142"/>
      <c r="E18" s="137"/>
    </row>
    <row r="19" spans="1:6" ht="30.5" customHeight="1">
      <c r="A19" s="310"/>
      <c r="B19" s="253" t="s">
        <v>83</v>
      </c>
      <c r="C19" s="310"/>
      <c r="D19" s="142"/>
    </row>
    <row r="20" spans="1:6" ht="275" customHeight="1">
      <c r="A20" s="310"/>
      <c r="B20" s="155"/>
      <c r="C20" s="310"/>
      <c r="D20" s="142"/>
    </row>
    <row r="21" spans="1:6" s="157" customFormat="1" ht="38" customHeight="1">
      <c r="A21" s="310"/>
      <c r="B21" s="156" t="s">
        <v>107</v>
      </c>
      <c r="C21" s="310"/>
      <c r="D21" s="142"/>
      <c r="E21" s="137"/>
    </row>
    <row r="22" spans="1:6" s="157" customFormat="1" ht="38" customHeight="1">
      <c r="A22" s="310"/>
      <c r="B22" s="158"/>
      <c r="C22" s="310"/>
      <c r="D22" s="142"/>
      <c r="E22" s="137"/>
    </row>
    <row r="23" spans="1:6" ht="23" customHeight="1">
      <c r="A23" s="310"/>
      <c r="B23" s="146" t="s">
        <v>80</v>
      </c>
      <c r="C23" s="310"/>
      <c r="D23" s="142"/>
      <c r="F23" s="142"/>
    </row>
    <row r="24" spans="1:6" ht="18" customHeight="1">
      <c r="A24" s="310"/>
      <c r="B24" s="159" t="s">
        <v>24</v>
      </c>
      <c r="C24" s="310"/>
      <c r="D24" s="142"/>
    </row>
    <row r="25" spans="1:6" ht="15" customHeight="1">
      <c r="A25" s="310"/>
      <c r="B25" s="148"/>
      <c r="C25" s="310"/>
      <c r="D25" s="142"/>
    </row>
    <row r="26" spans="1:6" ht="275" customHeight="1">
      <c r="A26" s="310"/>
      <c r="B26" s="149"/>
      <c r="C26" s="310"/>
    </row>
    <row r="27" spans="1:6" ht="84">
      <c r="A27" s="310"/>
      <c r="B27" s="151" t="s">
        <v>147</v>
      </c>
      <c r="C27" s="310"/>
      <c r="D27" s="142"/>
    </row>
    <row r="28" spans="1:6" ht="15" customHeight="1">
      <c r="A28" s="310"/>
      <c r="B28" s="160"/>
      <c r="C28" s="310"/>
    </row>
    <row r="29" spans="1:6" ht="15" customHeight="1">
      <c r="A29" s="310"/>
      <c r="B29" s="160"/>
      <c r="C29" s="310"/>
    </row>
    <row r="30" spans="1:6" ht="15" customHeight="1">
      <c r="A30" s="310"/>
      <c r="B30" s="160"/>
      <c r="C30" s="310"/>
    </row>
    <row r="31" spans="1:6" ht="23.5" customHeight="1">
      <c r="A31" s="310"/>
      <c r="B31" s="146" t="s">
        <v>84</v>
      </c>
      <c r="C31" s="310"/>
      <c r="F31" s="142"/>
    </row>
    <row r="32" spans="1:6" ht="40" customHeight="1">
      <c r="A32" s="310"/>
      <c r="B32" s="161" t="s">
        <v>114</v>
      </c>
      <c r="C32" s="310"/>
      <c r="D32" s="142"/>
    </row>
    <row r="33" spans="1:4" ht="15" customHeight="1">
      <c r="A33" s="310"/>
      <c r="B33" s="148"/>
      <c r="C33" s="310"/>
    </row>
    <row r="34" spans="1:4" ht="314.5" customHeight="1">
      <c r="A34" s="310"/>
      <c r="B34" s="162" t="s">
        <v>108</v>
      </c>
      <c r="C34" s="310"/>
    </row>
    <row r="35" spans="1:4">
      <c r="A35" s="310"/>
      <c r="B35" s="148"/>
      <c r="C35" s="310"/>
    </row>
    <row r="36" spans="1:4" ht="84.5" customHeight="1">
      <c r="A36" s="310"/>
      <c r="B36" s="163" t="s">
        <v>141</v>
      </c>
      <c r="C36" s="310"/>
    </row>
    <row r="37" spans="1:4" ht="59.5" customHeight="1">
      <c r="A37" s="310"/>
      <c r="B37" s="163" t="s">
        <v>142</v>
      </c>
      <c r="C37" s="310"/>
    </row>
    <row r="38" spans="1:4">
      <c r="A38" s="310"/>
      <c r="B38" s="164"/>
      <c r="C38" s="310"/>
    </row>
    <row r="39" spans="1:4" ht="295" customHeight="1">
      <c r="A39" s="310"/>
      <c r="B39" s="165"/>
      <c r="C39" s="310"/>
    </row>
    <row r="40" spans="1:4">
      <c r="A40" s="310"/>
      <c r="B40" s="165"/>
      <c r="C40" s="310"/>
    </row>
    <row r="41" spans="1:4" ht="42">
      <c r="A41" s="310"/>
      <c r="B41" s="151" t="s">
        <v>120</v>
      </c>
      <c r="C41" s="310"/>
      <c r="D41" s="142"/>
    </row>
    <row r="42" spans="1:4">
      <c r="A42" s="310"/>
      <c r="B42" s="152"/>
      <c r="C42" s="310"/>
      <c r="D42" s="142"/>
    </row>
    <row r="43" spans="1:4" ht="15" customHeight="1">
      <c r="A43" s="310"/>
      <c r="B43" s="160"/>
      <c r="C43" s="310"/>
      <c r="D43" s="142"/>
    </row>
    <row r="44" spans="1:4" ht="26" customHeight="1">
      <c r="A44" s="310"/>
      <c r="B44" s="146" t="s">
        <v>87</v>
      </c>
      <c r="C44" s="310"/>
      <c r="D44" s="142"/>
    </row>
    <row r="45" spans="1:4" ht="20" customHeight="1">
      <c r="A45" s="310"/>
      <c r="B45" s="161" t="s">
        <v>23</v>
      </c>
      <c r="C45" s="310"/>
    </row>
    <row r="46" spans="1:4" ht="15" customHeight="1">
      <c r="A46" s="310"/>
      <c r="B46" s="148"/>
      <c r="C46" s="310"/>
    </row>
    <row r="47" spans="1:4" ht="275" customHeight="1">
      <c r="A47" s="310"/>
      <c r="B47" s="149"/>
      <c r="C47" s="310"/>
      <c r="D47" s="166"/>
    </row>
    <row r="48" spans="1:4" ht="42">
      <c r="A48" s="310"/>
      <c r="B48" s="151" t="s">
        <v>143</v>
      </c>
      <c r="C48" s="310"/>
      <c r="D48" s="141"/>
    </row>
    <row r="49" spans="1:4" ht="15" customHeight="1">
      <c r="A49" s="310"/>
      <c r="B49" s="160"/>
      <c r="C49" s="310"/>
    </row>
    <row r="50" spans="1:4" ht="15" customHeight="1">
      <c r="A50" s="310"/>
      <c r="B50" s="160"/>
      <c r="C50" s="310"/>
      <c r="D50" s="272"/>
    </row>
  </sheetData>
  <sheetProtection algorithmName="SHA-512" hashValue="IWjXQAYyQnihRmSsc17W51De6uoa0ER0pEZkn+3ujN1Kc6Rhds1I8HUYoWOQQleQSoNl/MD3nUgUH4HLsXPaOg==" saltValue="chw4ghcxr4B2UvhxVKAjfQ==" spinCount="100000" sheet="1" selectLockedCells="1"/>
  <mergeCells count="3">
    <mergeCell ref="C4:C50"/>
    <mergeCell ref="A4:A50"/>
    <mergeCell ref="B1:C1"/>
  </mergeCells>
  <pageMargins left="0.7" right="0.7" top="0.75" bottom="0.75" header="0.3" footer="0.3"/>
  <pageSetup scale="68" fitToHeight="8" orientation="portrait" r:id="rId1"/>
  <rowBreaks count="3" manualBreakCount="3">
    <brk id="16" max="2" man="1"/>
    <brk id="29" max="2" man="1"/>
    <brk id="42" max="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outlinePr summaryBelow="0" summaryRight="0"/>
    <pageSetUpPr fitToPage="1"/>
  </sheetPr>
  <dimension ref="A1:AB1008"/>
  <sheetViews>
    <sheetView zoomScaleNormal="100" workbookViewId="0">
      <selection activeCell="C20" sqref="C20"/>
    </sheetView>
  </sheetViews>
  <sheetFormatPr defaultColWidth="12.6328125" defaultRowHeight="15.75" customHeight="1"/>
  <cols>
    <col min="1" max="1" width="4.6328125" style="2" customWidth="1"/>
    <col min="2" max="2" width="15.6328125" style="2" customWidth="1"/>
    <col min="3" max="5" width="22.6328125" style="2" customWidth="1"/>
    <col min="6" max="6" width="11.36328125" style="2" customWidth="1"/>
    <col min="7" max="7" width="22.6328125" style="2" customWidth="1"/>
    <col min="8" max="8" width="27.36328125" style="2" customWidth="1"/>
    <col min="9" max="9" width="29.6328125" style="2" customWidth="1"/>
    <col min="10" max="10" width="17.81640625" style="2" customWidth="1"/>
    <col min="11" max="11" width="4.6328125" style="2" customWidth="1"/>
    <col min="12" max="12" width="29.08984375" style="2" customWidth="1"/>
    <col min="13" max="16384" width="12.6328125" style="2"/>
  </cols>
  <sheetData>
    <row r="1" spans="1:28" ht="26" customHeight="1">
      <c r="A1" s="135"/>
      <c r="B1" s="311" t="s">
        <v>161</v>
      </c>
      <c r="C1" s="311"/>
      <c r="D1" s="311"/>
      <c r="E1" s="311"/>
      <c r="F1" s="311"/>
      <c r="G1" s="311"/>
      <c r="H1" s="311"/>
      <c r="I1" s="311"/>
      <c r="J1" s="311"/>
      <c r="K1" s="135"/>
      <c r="L1" s="4"/>
      <c r="M1" s="4"/>
      <c r="N1" s="4"/>
      <c r="O1" s="4"/>
      <c r="P1" s="4"/>
      <c r="Q1" s="4"/>
      <c r="R1" s="4"/>
      <c r="S1" s="4"/>
      <c r="T1" s="4"/>
      <c r="U1" s="4"/>
      <c r="V1" s="4"/>
      <c r="W1" s="4"/>
      <c r="X1" s="4"/>
      <c r="Y1" s="4"/>
      <c r="Z1" s="4"/>
      <c r="AA1" s="4"/>
      <c r="AB1" s="4"/>
    </row>
    <row r="2" spans="1:28" ht="26" customHeight="1">
      <c r="A2" s="135"/>
      <c r="B2" s="136" t="s">
        <v>41</v>
      </c>
      <c r="C2" s="136"/>
      <c r="D2" s="136"/>
      <c r="E2" s="135"/>
      <c r="F2" s="135"/>
      <c r="G2" s="135"/>
      <c r="H2" s="135"/>
      <c r="I2" s="135"/>
      <c r="J2" s="135"/>
      <c r="K2" s="135"/>
      <c r="L2" s="4"/>
      <c r="M2" s="4"/>
      <c r="N2" s="4"/>
      <c r="O2" s="4"/>
      <c r="P2" s="4"/>
      <c r="Q2" s="4"/>
      <c r="R2" s="4"/>
      <c r="S2" s="4"/>
      <c r="T2" s="4"/>
      <c r="U2" s="4"/>
      <c r="V2" s="4"/>
      <c r="W2" s="4"/>
      <c r="X2" s="4"/>
      <c r="Y2" s="4"/>
      <c r="Z2" s="4"/>
      <c r="AA2" s="4"/>
      <c r="AB2" s="4"/>
    </row>
    <row r="3" spans="1:28" ht="15" customHeight="1">
      <c r="A3" s="312"/>
      <c r="B3" s="313"/>
      <c r="C3" s="313"/>
      <c r="D3" s="313"/>
      <c r="E3" s="313"/>
      <c r="F3" s="313"/>
      <c r="G3" s="313"/>
      <c r="H3" s="313"/>
      <c r="I3" s="313"/>
      <c r="J3" s="313"/>
      <c r="K3" s="324"/>
      <c r="L3" s="4"/>
      <c r="M3" s="5"/>
      <c r="N3" s="5"/>
      <c r="O3" s="5"/>
      <c r="P3" s="5"/>
      <c r="Q3" s="5"/>
      <c r="R3" s="5"/>
      <c r="S3" s="5"/>
      <c r="T3" s="5"/>
      <c r="U3" s="5"/>
      <c r="V3" s="5"/>
      <c r="W3" s="5"/>
      <c r="X3" s="5"/>
      <c r="Y3" s="5"/>
      <c r="Z3" s="5"/>
      <c r="AA3" s="5"/>
      <c r="AB3" s="5"/>
    </row>
    <row r="4" spans="1:28" ht="15" customHeight="1">
      <c r="A4" s="312"/>
      <c r="B4" s="314" t="s">
        <v>111</v>
      </c>
      <c r="C4" s="314"/>
      <c r="D4" s="314"/>
      <c r="E4" s="314"/>
      <c r="F4" s="314"/>
      <c r="G4" s="314"/>
      <c r="H4" s="314"/>
      <c r="I4" s="314"/>
      <c r="J4" s="314"/>
      <c r="K4" s="324"/>
      <c r="L4" s="4"/>
      <c r="M4" s="5"/>
      <c r="N4" s="5"/>
      <c r="O4" s="5"/>
      <c r="P4" s="5"/>
      <c r="Q4" s="5"/>
      <c r="R4" s="5"/>
      <c r="S4" s="5"/>
      <c r="T4" s="5"/>
      <c r="U4" s="5"/>
      <c r="V4" s="5"/>
      <c r="W4" s="5"/>
      <c r="X4" s="5"/>
      <c r="Y4" s="5"/>
      <c r="Z4" s="5"/>
      <c r="AA4" s="5"/>
      <c r="AB4" s="5"/>
    </row>
    <row r="5" spans="1:28" ht="15" customHeight="1">
      <c r="A5" s="312"/>
      <c r="B5" s="315"/>
      <c r="C5" s="315"/>
      <c r="D5" s="315"/>
      <c r="E5" s="315"/>
      <c r="F5" s="315"/>
      <c r="G5" s="315"/>
      <c r="H5" s="315"/>
      <c r="I5" s="315"/>
      <c r="J5" s="315"/>
      <c r="K5" s="324"/>
      <c r="L5" s="5"/>
      <c r="M5" s="5"/>
      <c r="N5" s="5"/>
      <c r="O5" s="5"/>
      <c r="P5" s="5"/>
      <c r="Q5" s="5"/>
      <c r="R5" s="5"/>
      <c r="S5" s="5"/>
      <c r="T5" s="5"/>
      <c r="U5" s="5"/>
      <c r="V5" s="5"/>
      <c r="W5" s="5"/>
      <c r="X5" s="5"/>
      <c r="Y5" s="5"/>
      <c r="Z5" s="5"/>
      <c r="AA5" s="5"/>
      <c r="AB5" s="5"/>
    </row>
    <row r="6" spans="1:28" ht="15" customHeight="1">
      <c r="A6" s="312"/>
      <c r="B6" s="316" t="s">
        <v>144</v>
      </c>
      <c r="C6" s="316"/>
      <c r="D6" s="316"/>
      <c r="E6" s="316"/>
      <c r="F6" s="316"/>
      <c r="G6" s="316"/>
      <c r="H6" s="316"/>
      <c r="I6" s="316"/>
      <c r="J6" s="316"/>
      <c r="K6" s="324"/>
      <c r="L6" s="5"/>
      <c r="M6" s="5"/>
      <c r="N6" s="5"/>
      <c r="O6" s="5"/>
      <c r="P6" s="5"/>
      <c r="Q6" s="5"/>
      <c r="R6" s="5"/>
      <c r="S6" s="5"/>
      <c r="T6" s="5"/>
      <c r="U6" s="5"/>
      <c r="V6" s="5"/>
      <c r="W6" s="5"/>
      <c r="X6" s="5"/>
      <c r="Y6" s="5"/>
      <c r="Z6" s="5"/>
      <c r="AA6" s="5"/>
      <c r="AB6" s="5"/>
    </row>
    <row r="7" spans="1:28" ht="15" customHeight="1">
      <c r="A7" s="312"/>
      <c r="B7" s="209" t="s">
        <v>44</v>
      </c>
      <c r="C7" s="317" t="s">
        <v>45</v>
      </c>
      <c r="D7" s="318"/>
      <c r="E7" s="318"/>
      <c r="F7" s="318"/>
      <c r="G7" s="318"/>
      <c r="H7" s="318"/>
      <c r="I7" s="318"/>
      <c r="J7" s="318"/>
      <c r="K7" s="324"/>
      <c r="L7" s="5"/>
      <c r="M7" s="5"/>
      <c r="N7" s="5"/>
      <c r="O7" s="5"/>
      <c r="P7" s="5"/>
      <c r="Q7" s="5"/>
      <c r="R7" s="5"/>
      <c r="S7" s="5"/>
      <c r="T7" s="5"/>
      <c r="U7" s="5"/>
      <c r="V7" s="5"/>
      <c r="W7" s="5"/>
      <c r="X7" s="5"/>
      <c r="Y7" s="5"/>
      <c r="Z7" s="5"/>
      <c r="AA7" s="5"/>
      <c r="AB7" s="5"/>
    </row>
    <row r="8" spans="1:28" ht="15" customHeight="1">
      <c r="A8" s="312"/>
      <c r="B8" s="209" t="s">
        <v>44</v>
      </c>
      <c r="C8" s="319" t="s">
        <v>62</v>
      </c>
      <c r="D8" s="319"/>
      <c r="E8" s="319"/>
      <c r="F8" s="319"/>
      <c r="G8" s="319"/>
      <c r="H8" s="319"/>
      <c r="I8" s="319"/>
      <c r="J8" s="319"/>
      <c r="K8" s="324"/>
      <c r="L8" s="5"/>
      <c r="M8" s="305"/>
      <c r="N8" s="305"/>
      <c r="O8" s="305"/>
      <c r="P8" s="305"/>
      <c r="Q8" s="305"/>
      <c r="R8" s="305"/>
      <c r="S8" s="5"/>
      <c r="T8" s="5"/>
      <c r="U8" s="5"/>
      <c r="V8" s="5"/>
      <c r="W8" s="5"/>
      <c r="X8" s="5"/>
      <c r="Y8" s="5"/>
      <c r="Z8" s="5"/>
      <c r="AA8" s="5"/>
      <c r="AB8" s="5"/>
    </row>
    <row r="9" spans="1:28" ht="15" customHeight="1">
      <c r="A9" s="312"/>
      <c r="B9" s="209"/>
      <c r="C9" s="320" t="s">
        <v>90</v>
      </c>
      <c r="D9" s="320"/>
      <c r="E9" s="320"/>
      <c r="F9" s="320"/>
      <c r="G9" s="320"/>
      <c r="H9" s="320"/>
      <c r="I9" s="320"/>
      <c r="J9" s="320"/>
      <c r="K9" s="324"/>
      <c r="L9" s="5"/>
      <c r="M9" s="306"/>
      <c r="N9" s="306"/>
      <c r="O9" s="306"/>
      <c r="P9" s="306"/>
      <c r="Q9" s="306"/>
      <c r="R9" s="306"/>
      <c r="S9" s="5"/>
      <c r="T9" s="5"/>
      <c r="U9" s="5"/>
      <c r="V9" s="5"/>
      <c r="W9" s="5"/>
      <c r="X9" s="5"/>
      <c r="Y9" s="5"/>
      <c r="Z9" s="5"/>
      <c r="AA9" s="5"/>
      <c r="AB9" s="5"/>
    </row>
    <row r="10" spans="1:28" ht="15" customHeight="1">
      <c r="A10" s="312"/>
      <c r="B10" s="116"/>
      <c r="C10" s="309"/>
      <c r="D10" s="309"/>
      <c r="E10" s="309"/>
      <c r="F10" s="309"/>
      <c r="G10" s="309"/>
      <c r="H10" s="309"/>
      <c r="I10" s="309"/>
      <c r="J10" s="309"/>
      <c r="K10" s="324"/>
      <c r="L10" s="5"/>
      <c r="M10" s="5"/>
      <c r="N10" s="5"/>
      <c r="O10" s="5"/>
      <c r="P10" s="5"/>
      <c r="Q10" s="5"/>
      <c r="R10" s="5"/>
      <c r="S10" s="5"/>
      <c r="T10" s="5"/>
      <c r="U10" s="5"/>
      <c r="V10" s="5"/>
      <c r="W10" s="5"/>
      <c r="X10" s="5"/>
      <c r="Y10" s="5"/>
      <c r="Z10" s="5"/>
      <c r="AA10" s="5"/>
      <c r="AB10" s="5"/>
    </row>
    <row r="11" spans="1:28" ht="15" customHeight="1">
      <c r="A11" s="312"/>
      <c r="B11" s="210" t="s">
        <v>28</v>
      </c>
      <c r="C11" s="321" t="s">
        <v>116</v>
      </c>
      <c r="D11" s="322"/>
      <c r="E11" s="322"/>
      <c r="F11" s="322"/>
      <c r="G11" s="322"/>
      <c r="H11" s="322"/>
      <c r="I11" s="322"/>
      <c r="J11" s="322"/>
      <c r="K11" s="324"/>
      <c r="L11" s="5"/>
      <c r="M11" s="6"/>
      <c r="N11" s="6"/>
      <c r="O11" s="6"/>
      <c r="P11" s="6"/>
      <c r="Q11" s="6"/>
      <c r="R11" s="6"/>
      <c r="S11" s="6"/>
      <c r="T11" s="6"/>
      <c r="U11" s="6"/>
      <c r="V11" s="6"/>
      <c r="W11" s="6"/>
      <c r="X11" s="6"/>
      <c r="Y11" s="6"/>
      <c r="Z11" s="6"/>
      <c r="AA11" s="6"/>
      <c r="AB11" s="6"/>
    </row>
    <row r="12" spans="1:28" ht="26" customHeight="1">
      <c r="A12" s="312"/>
      <c r="B12" s="211" t="s">
        <v>29</v>
      </c>
      <c r="C12" s="323" t="s">
        <v>117</v>
      </c>
      <c r="D12" s="323"/>
      <c r="E12" s="323"/>
      <c r="F12" s="323"/>
      <c r="G12" s="323"/>
      <c r="H12" s="323"/>
      <c r="I12" s="323"/>
      <c r="J12" s="323"/>
      <c r="K12" s="324"/>
      <c r="L12" s="5"/>
      <c r="M12" s="5"/>
      <c r="N12" s="5"/>
      <c r="O12" s="5"/>
      <c r="P12" s="5"/>
      <c r="Q12" s="5"/>
      <c r="R12" s="5"/>
      <c r="S12" s="5"/>
      <c r="T12" s="5"/>
      <c r="U12" s="5"/>
      <c r="V12" s="5"/>
      <c r="W12" s="5"/>
      <c r="X12" s="5"/>
      <c r="Y12" s="5"/>
      <c r="Z12" s="5"/>
      <c r="AA12" s="5"/>
      <c r="AB12" s="5"/>
    </row>
    <row r="13" spans="1:28" ht="15" customHeight="1">
      <c r="A13" s="312"/>
      <c r="B13" s="210" t="s">
        <v>30</v>
      </c>
      <c r="C13" s="212" t="s">
        <v>121</v>
      </c>
      <c r="D13" s="121"/>
      <c r="E13" s="121"/>
      <c r="F13" s="121"/>
      <c r="G13" s="121"/>
      <c r="H13" s="121"/>
      <c r="I13" s="121"/>
      <c r="J13" s="121"/>
      <c r="K13" s="324"/>
      <c r="L13" s="5"/>
      <c r="M13" s="5"/>
      <c r="N13" s="5"/>
      <c r="O13" s="5"/>
      <c r="P13" s="5"/>
      <c r="Q13" s="5"/>
      <c r="R13" s="5"/>
      <c r="S13" s="5"/>
      <c r="T13" s="5"/>
      <c r="U13" s="5"/>
      <c r="V13" s="5"/>
      <c r="W13" s="5"/>
      <c r="X13" s="5"/>
      <c r="Y13" s="5"/>
      <c r="Z13" s="5"/>
      <c r="AA13" s="5"/>
      <c r="AB13" s="5"/>
    </row>
    <row r="14" spans="1:28" ht="15" customHeight="1">
      <c r="A14" s="312"/>
      <c r="B14" s="116"/>
      <c r="C14" s="309"/>
      <c r="D14" s="309"/>
      <c r="E14" s="309"/>
      <c r="F14" s="309"/>
      <c r="G14" s="309"/>
      <c r="H14" s="309"/>
      <c r="I14" s="309"/>
      <c r="J14" s="309"/>
      <c r="K14" s="324"/>
      <c r="L14" s="6"/>
      <c r="M14" s="4"/>
      <c r="N14" s="4"/>
      <c r="O14" s="4"/>
      <c r="P14" s="4"/>
      <c r="Q14" s="4"/>
      <c r="R14" s="4"/>
      <c r="S14" s="4"/>
      <c r="T14" s="4"/>
      <c r="U14" s="4"/>
      <c r="V14" s="4"/>
      <c r="W14" s="4"/>
      <c r="X14" s="4"/>
      <c r="Y14" s="4"/>
      <c r="Z14" s="4"/>
      <c r="AA14" s="4"/>
      <c r="AB14" s="4"/>
    </row>
    <row r="15" spans="1:28" ht="16" thickBot="1">
      <c r="A15" s="312"/>
      <c r="B15" s="298" t="s">
        <v>89</v>
      </c>
      <c r="C15" s="298"/>
      <c r="D15" s="298"/>
      <c r="E15" s="298"/>
      <c r="F15" s="298"/>
      <c r="G15" s="298"/>
      <c r="H15" s="298"/>
      <c r="I15" s="298"/>
      <c r="J15" s="117"/>
      <c r="K15" s="324"/>
      <c r="L15" s="4"/>
    </row>
    <row r="16" spans="1:28" ht="79.5" customHeight="1">
      <c r="A16" s="312"/>
      <c r="B16" s="179" t="s">
        <v>48</v>
      </c>
      <c r="C16" s="180" t="s">
        <v>59</v>
      </c>
      <c r="D16" s="91" t="s">
        <v>112</v>
      </c>
      <c r="E16" s="181" t="s">
        <v>49</v>
      </c>
      <c r="F16" s="182" t="s">
        <v>61</v>
      </c>
      <c r="G16" s="183" t="s">
        <v>54</v>
      </c>
      <c r="H16" s="184" t="s">
        <v>55</v>
      </c>
      <c r="I16" s="185" t="s">
        <v>110</v>
      </c>
      <c r="J16" s="118" t="s">
        <v>1</v>
      </c>
      <c r="K16" s="324"/>
      <c r="L16" s="4"/>
    </row>
    <row r="17" spans="1:11" ht="13">
      <c r="A17" s="312"/>
      <c r="B17" s="186" t="str">
        <f>'Equal Pooling (Recommended)'!B15</f>
        <v>BC001</v>
      </c>
      <c r="C17" s="267" t="str">
        <f>IF(ISBLANK('Equal Pooling (Recommended)'!C15),"",'Equal Pooling (Recommended)'!C15)</f>
        <v/>
      </c>
      <c r="D17" s="268" t="str">
        <f>IF(ISBLANK('Equal Pooling (Recommended)'!D15),"",'Equal Pooling (Recommended)'!D15)</f>
        <v/>
      </c>
      <c r="E17" s="98" t="str">
        <f t="shared" ref="E17:E32" si="0">IF(ISTEXT(D17),"",IF((C17*D17)&gt;0,C17*D17,))</f>
        <v/>
      </c>
      <c r="F17" s="171" t="str">
        <f t="shared" ref="F17:F32" si="1">IF(ISTEXT(E17),"",E17/$C$36)</f>
        <v/>
      </c>
      <c r="G17" s="187" t="str">
        <f t="shared" ref="G17:G32" si="2">IF(ISTEXT(E17),"",E17)</f>
        <v/>
      </c>
      <c r="H17" s="172" t="str">
        <f t="shared" ref="H17:H32" si="3">IF(ISTEXT(G17),"",G17/C17)</f>
        <v/>
      </c>
      <c r="I17" s="100" t="str">
        <f t="shared" ref="I17:I32" si="4">IF(ISTEXT(F17),"",(IF($B$36&gt;4,F17/MAX($F$17:$F$32)*8000,F17/MAX($F$17:$F$32)*10000)))</f>
        <v/>
      </c>
      <c r="J17" s="119" t="str">
        <f t="shared" ref="J17:J32" si="5">IF(ISTEXT(G17),"", IF(G17&gt;I17*1.65/0.8,I17, ($C$36/SUM($I$17:$I$32)*I17)*0.8/1.65))</f>
        <v/>
      </c>
      <c r="K17" s="324"/>
    </row>
    <row r="18" spans="1:11" ht="13">
      <c r="A18" s="312"/>
      <c r="B18" s="188" t="str">
        <f>'Equal Pooling (Recommended)'!B16</f>
        <v>BC002</v>
      </c>
      <c r="C18" s="263" t="str">
        <f>IF(ISBLANK('Equal Pooling (Recommended)'!C16),"",'Equal Pooling (Recommended)'!C16)</f>
        <v/>
      </c>
      <c r="D18" s="264" t="str">
        <f>IF(ISBLANK('Equal Pooling (Recommended)'!D16),"",'Equal Pooling (Recommended)'!D16)</f>
        <v/>
      </c>
      <c r="E18" s="102" t="str">
        <f t="shared" si="0"/>
        <v/>
      </c>
      <c r="F18" s="174" t="str">
        <f t="shared" si="1"/>
        <v/>
      </c>
      <c r="G18" s="189" t="str">
        <f t="shared" si="2"/>
        <v/>
      </c>
      <c r="H18" s="175" t="str">
        <f t="shared" si="3"/>
        <v/>
      </c>
      <c r="I18" s="105" t="str">
        <f t="shared" si="4"/>
        <v/>
      </c>
      <c r="J18" s="119" t="str">
        <f t="shared" si="5"/>
        <v/>
      </c>
      <c r="K18" s="324"/>
    </row>
    <row r="19" spans="1:11" ht="13">
      <c r="A19" s="312"/>
      <c r="B19" s="190" t="str">
        <f>'Equal Pooling (Recommended)'!B17</f>
        <v>BC003</v>
      </c>
      <c r="C19" s="261" t="str">
        <f>IF(ISBLANK('Equal Pooling (Recommended)'!C17),"",'Equal Pooling (Recommended)'!C17)</f>
        <v/>
      </c>
      <c r="D19" s="262" t="str">
        <f>IF(ISBLANK('Equal Pooling (Recommended)'!D17),"",'Equal Pooling (Recommended)'!D17)</f>
        <v/>
      </c>
      <c r="E19" s="98" t="str">
        <f t="shared" si="0"/>
        <v/>
      </c>
      <c r="F19" s="171" t="str">
        <f t="shared" si="1"/>
        <v/>
      </c>
      <c r="G19" s="187" t="str">
        <f t="shared" si="2"/>
        <v/>
      </c>
      <c r="H19" s="172" t="str">
        <f t="shared" si="3"/>
        <v/>
      </c>
      <c r="I19" s="100" t="str">
        <f t="shared" si="4"/>
        <v/>
      </c>
      <c r="J19" s="119" t="str">
        <f t="shared" si="5"/>
        <v/>
      </c>
      <c r="K19" s="324"/>
    </row>
    <row r="20" spans="1:11" ht="13">
      <c r="A20" s="312"/>
      <c r="B20" s="188" t="str">
        <f>'Equal Pooling (Recommended)'!B18</f>
        <v>BC004</v>
      </c>
      <c r="C20" s="263" t="str">
        <f>IF(ISBLANK('Equal Pooling (Recommended)'!C18),"",'Equal Pooling (Recommended)'!C18)</f>
        <v/>
      </c>
      <c r="D20" s="264" t="str">
        <f>IF(ISBLANK('Equal Pooling (Recommended)'!D18),"",'Equal Pooling (Recommended)'!D18)</f>
        <v/>
      </c>
      <c r="E20" s="102" t="str">
        <f t="shared" si="0"/>
        <v/>
      </c>
      <c r="F20" s="174" t="str">
        <f t="shared" si="1"/>
        <v/>
      </c>
      <c r="G20" s="189" t="str">
        <f t="shared" si="2"/>
        <v/>
      </c>
      <c r="H20" s="175" t="str">
        <f t="shared" si="3"/>
        <v/>
      </c>
      <c r="I20" s="105" t="str">
        <f t="shared" si="4"/>
        <v/>
      </c>
      <c r="J20" s="119" t="str">
        <f t="shared" si="5"/>
        <v/>
      </c>
      <c r="K20" s="324"/>
    </row>
    <row r="21" spans="1:11" ht="13">
      <c r="A21" s="312"/>
      <c r="B21" s="190" t="str">
        <f>'Equal Pooling (Recommended)'!B19</f>
        <v>BC005</v>
      </c>
      <c r="C21" s="261" t="str">
        <f>IF(ISBLANK('Equal Pooling (Recommended)'!C19),"",'Equal Pooling (Recommended)'!C19)</f>
        <v/>
      </c>
      <c r="D21" s="262" t="str">
        <f>IF(ISBLANK('Equal Pooling (Recommended)'!D19),"",'Equal Pooling (Recommended)'!D19)</f>
        <v/>
      </c>
      <c r="E21" s="98" t="str">
        <f t="shared" si="0"/>
        <v/>
      </c>
      <c r="F21" s="171" t="str">
        <f t="shared" si="1"/>
        <v/>
      </c>
      <c r="G21" s="187" t="str">
        <f t="shared" si="2"/>
        <v/>
      </c>
      <c r="H21" s="172" t="str">
        <f t="shared" si="3"/>
        <v/>
      </c>
      <c r="I21" s="100" t="str">
        <f t="shared" si="4"/>
        <v/>
      </c>
      <c r="J21" s="119" t="str">
        <f t="shared" si="5"/>
        <v/>
      </c>
      <c r="K21" s="324"/>
    </row>
    <row r="22" spans="1:11" ht="13">
      <c r="A22" s="312"/>
      <c r="B22" s="188" t="str">
        <f>'Equal Pooling (Recommended)'!B20</f>
        <v>BC006</v>
      </c>
      <c r="C22" s="263" t="str">
        <f>IF(ISBLANK('Equal Pooling (Recommended)'!C20),"",'Equal Pooling (Recommended)'!C20)</f>
        <v/>
      </c>
      <c r="D22" s="264" t="str">
        <f>IF(ISBLANK('Equal Pooling (Recommended)'!D20),"",'Equal Pooling (Recommended)'!D20)</f>
        <v/>
      </c>
      <c r="E22" s="102" t="str">
        <f t="shared" si="0"/>
        <v/>
      </c>
      <c r="F22" s="174" t="str">
        <f t="shared" si="1"/>
        <v/>
      </c>
      <c r="G22" s="189" t="str">
        <f t="shared" si="2"/>
        <v/>
      </c>
      <c r="H22" s="175" t="str">
        <f t="shared" si="3"/>
        <v/>
      </c>
      <c r="I22" s="105" t="str">
        <f t="shared" si="4"/>
        <v/>
      </c>
      <c r="J22" s="119" t="str">
        <f t="shared" si="5"/>
        <v/>
      </c>
      <c r="K22" s="324"/>
    </row>
    <row r="23" spans="1:11" ht="13">
      <c r="A23" s="312"/>
      <c r="B23" s="190" t="str">
        <f>'Equal Pooling (Recommended)'!B21</f>
        <v>BC007</v>
      </c>
      <c r="C23" s="261" t="str">
        <f>IF(ISBLANK('Equal Pooling (Recommended)'!C21),"",'Equal Pooling (Recommended)'!C21)</f>
        <v/>
      </c>
      <c r="D23" s="262" t="str">
        <f>IF(ISBLANK('Equal Pooling (Recommended)'!D21),"",'Equal Pooling (Recommended)'!D21)</f>
        <v/>
      </c>
      <c r="E23" s="98" t="str">
        <f t="shared" si="0"/>
        <v/>
      </c>
      <c r="F23" s="171" t="str">
        <f t="shared" si="1"/>
        <v/>
      </c>
      <c r="G23" s="187" t="str">
        <f t="shared" si="2"/>
        <v/>
      </c>
      <c r="H23" s="172" t="str">
        <f t="shared" si="3"/>
        <v/>
      </c>
      <c r="I23" s="100" t="str">
        <f t="shared" si="4"/>
        <v/>
      </c>
      <c r="J23" s="119" t="str">
        <f t="shared" si="5"/>
        <v/>
      </c>
      <c r="K23" s="324"/>
    </row>
    <row r="24" spans="1:11" ht="13">
      <c r="A24" s="312"/>
      <c r="B24" s="188" t="str">
        <f>'Equal Pooling (Recommended)'!B22</f>
        <v>BC008</v>
      </c>
      <c r="C24" s="263" t="str">
        <f>IF(ISBLANK('Equal Pooling (Recommended)'!C22),"",'Equal Pooling (Recommended)'!C22)</f>
        <v/>
      </c>
      <c r="D24" s="264" t="str">
        <f>IF(ISBLANK('Equal Pooling (Recommended)'!D22),"",'Equal Pooling (Recommended)'!D22)</f>
        <v/>
      </c>
      <c r="E24" s="102" t="str">
        <f t="shared" si="0"/>
        <v/>
      </c>
      <c r="F24" s="174" t="str">
        <f t="shared" si="1"/>
        <v/>
      </c>
      <c r="G24" s="189" t="str">
        <f t="shared" si="2"/>
        <v/>
      </c>
      <c r="H24" s="175" t="str">
        <f t="shared" si="3"/>
        <v/>
      </c>
      <c r="I24" s="105" t="str">
        <f t="shared" si="4"/>
        <v/>
      </c>
      <c r="J24" s="119" t="str">
        <f t="shared" si="5"/>
        <v/>
      </c>
      <c r="K24" s="324"/>
    </row>
    <row r="25" spans="1:11" ht="13">
      <c r="A25" s="312"/>
      <c r="B25" s="190" t="str">
        <f>'Equal Pooling (Recommended)'!B23</f>
        <v>BC009</v>
      </c>
      <c r="C25" s="261" t="str">
        <f>IF(ISBLANK('Equal Pooling (Recommended)'!C23),"",'Equal Pooling (Recommended)'!C23)</f>
        <v/>
      </c>
      <c r="D25" s="262" t="str">
        <f>IF(ISBLANK('Equal Pooling (Recommended)'!D23),"",'Equal Pooling (Recommended)'!D23)</f>
        <v/>
      </c>
      <c r="E25" s="98" t="str">
        <f t="shared" si="0"/>
        <v/>
      </c>
      <c r="F25" s="171" t="str">
        <f t="shared" si="1"/>
        <v/>
      </c>
      <c r="G25" s="187" t="str">
        <f t="shared" si="2"/>
        <v/>
      </c>
      <c r="H25" s="172" t="str">
        <f t="shared" si="3"/>
        <v/>
      </c>
      <c r="I25" s="100" t="str">
        <f t="shared" si="4"/>
        <v/>
      </c>
      <c r="J25" s="119" t="str">
        <f t="shared" si="5"/>
        <v/>
      </c>
      <c r="K25" s="324"/>
    </row>
    <row r="26" spans="1:11" ht="13">
      <c r="A26" s="312"/>
      <c r="B26" s="188" t="str">
        <f>'Equal Pooling (Recommended)'!B24</f>
        <v>BC010</v>
      </c>
      <c r="C26" s="263" t="str">
        <f>IF(ISBLANK('Equal Pooling (Recommended)'!C24),"",'Equal Pooling (Recommended)'!C24)</f>
        <v/>
      </c>
      <c r="D26" s="264" t="str">
        <f>IF(ISBLANK('Equal Pooling (Recommended)'!D24),"",'Equal Pooling (Recommended)'!D24)</f>
        <v/>
      </c>
      <c r="E26" s="102" t="str">
        <f t="shared" si="0"/>
        <v/>
      </c>
      <c r="F26" s="174" t="str">
        <f t="shared" si="1"/>
        <v/>
      </c>
      <c r="G26" s="189" t="str">
        <f t="shared" si="2"/>
        <v/>
      </c>
      <c r="H26" s="175" t="str">
        <f t="shared" si="3"/>
        <v/>
      </c>
      <c r="I26" s="105" t="str">
        <f t="shared" si="4"/>
        <v/>
      </c>
      <c r="J26" s="119" t="str">
        <f t="shared" si="5"/>
        <v/>
      </c>
      <c r="K26" s="324"/>
    </row>
    <row r="27" spans="1:11" ht="13">
      <c r="A27" s="312"/>
      <c r="B27" s="190" t="str">
        <f>'Equal Pooling (Recommended)'!B25</f>
        <v>BC011</v>
      </c>
      <c r="C27" s="261" t="str">
        <f>IF(ISBLANK('Equal Pooling (Recommended)'!C25),"",'Equal Pooling (Recommended)'!C25)</f>
        <v/>
      </c>
      <c r="D27" s="262" t="str">
        <f>IF(ISBLANK('Equal Pooling (Recommended)'!D25),"",'Equal Pooling (Recommended)'!D25)</f>
        <v/>
      </c>
      <c r="E27" s="98" t="str">
        <f t="shared" si="0"/>
        <v/>
      </c>
      <c r="F27" s="171" t="str">
        <f t="shared" si="1"/>
        <v/>
      </c>
      <c r="G27" s="187" t="str">
        <f t="shared" si="2"/>
        <v/>
      </c>
      <c r="H27" s="172" t="str">
        <f t="shared" si="3"/>
        <v/>
      </c>
      <c r="I27" s="100" t="str">
        <f t="shared" si="4"/>
        <v/>
      </c>
      <c r="J27" s="119" t="str">
        <f t="shared" si="5"/>
        <v/>
      </c>
      <c r="K27" s="324"/>
    </row>
    <row r="28" spans="1:11" ht="13">
      <c r="A28" s="312"/>
      <c r="B28" s="188" t="str">
        <f>'Equal Pooling (Recommended)'!B26</f>
        <v>BC012</v>
      </c>
      <c r="C28" s="263" t="str">
        <f>IF(ISBLANK('Equal Pooling (Recommended)'!C26),"",'Equal Pooling (Recommended)'!C26)</f>
        <v/>
      </c>
      <c r="D28" s="264" t="str">
        <f>IF(ISBLANK('Equal Pooling (Recommended)'!D26),"",'Equal Pooling (Recommended)'!D26)</f>
        <v/>
      </c>
      <c r="E28" s="102" t="str">
        <f t="shared" si="0"/>
        <v/>
      </c>
      <c r="F28" s="174" t="str">
        <f t="shared" si="1"/>
        <v/>
      </c>
      <c r="G28" s="189" t="str">
        <f t="shared" si="2"/>
        <v/>
      </c>
      <c r="H28" s="175" t="str">
        <f t="shared" si="3"/>
        <v/>
      </c>
      <c r="I28" s="105" t="str">
        <f t="shared" si="4"/>
        <v/>
      </c>
      <c r="J28" s="119" t="str">
        <f t="shared" si="5"/>
        <v/>
      </c>
      <c r="K28" s="324"/>
    </row>
    <row r="29" spans="1:11" ht="13">
      <c r="A29" s="312"/>
      <c r="B29" s="190" t="str">
        <f>'Equal Pooling (Recommended)'!B27</f>
        <v>BC013</v>
      </c>
      <c r="C29" s="261" t="str">
        <f>IF(ISBLANK('Equal Pooling (Recommended)'!C27),"",'Equal Pooling (Recommended)'!C27)</f>
        <v/>
      </c>
      <c r="D29" s="262" t="str">
        <f>IF(ISBLANK('Equal Pooling (Recommended)'!D27),"",'Equal Pooling (Recommended)'!D27)</f>
        <v/>
      </c>
      <c r="E29" s="98" t="str">
        <f t="shared" si="0"/>
        <v/>
      </c>
      <c r="F29" s="171" t="str">
        <f t="shared" si="1"/>
        <v/>
      </c>
      <c r="G29" s="187" t="str">
        <f t="shared" si="2"/>
        <v/>
      </c>
      <c r="H29" s="172" t="str">
        <f t="shared" si="3"/>
        <v/>
      </c>
      <c r="I29" s="100" t="str">
        <f t="shared" si="4"/>
        <v/>
      </c>
      <c r="J29" s="119" t="str">
        <f t="shared" si="5"/>
        <v/>
      </c>
      <c r="K29" s="324"/>
    </row>
    <row r="30" spans="1:11" ht="13">
      <c r="A30" s="312"/>
      <c r="B30" s="188" t="str">
        <f>'Equal Pooling (Recommended)'!B28</f>
        <v>BC014</v>
      </c>
      <c r="C30" s="263" t="str">
        <f>IF(ISBLANK('Equal Pooling (Recommended)'!C28),"",'Equal Pooling (Recommended)'!C28)</f>
        <v/>
      </c>
      <c r="D30" s="264" t="str">
        <f>IF(ISBLANK('Equal Pooling (Recommended)'!D28),"",'Equal Pooling (Recommended)'!D28)</f>
        <v/>
      </c>
      <c r="E30" s="102" t="str">
        <f t="shared" si="0"/>
        <v/>
      </c>
      <c r="F30" s="174" t="str">
        <f t="shared" si="1"/>
        <v/>
      </c>
      <c r="G30" s="189" t="str">
        <f t="shared" si="2"/>
        <v/>
      </c>
      <c r="H30" s="175" t="str">
        <f t="shared" si="3"/>
        <v/>
      </c>
      <c r="I30" s="105" t="str">
        <f t="shared" si="4"/>
        <v/>
      </c>
      <c r="J30" s="119" t="str">
        <f t="shared" si="5"/>
        <v/>
      </c>
      <c r="K30" s="324"/>
    </row>
    <row r="31" spans="1:11" ht="15.75" customHeight="1">
      <c r="A31" s="312"/>
      <c r="B31" s="190" t="str">
        <f>'Equal Pooling (Recommended)'!B29</f>
        <v>BC015</v>
      </c>
      <c r="C31" s="261" t="str">
        <f>IF(ISBLANK('Equal Pooling (Recommended)'!C29),"",'Equal Pooling (Recommended)'!C29)</f>
        <v/>
      </c>
      <c r="D31" s="262" t="str">
        <f>IF(ISBLANK('Equal Pooling (Recommended)'!D29),"",'Equal Pooling (Recommended)'!D29)</f>
        <v/>
      </c>
      <c r="E31" s="98" t="str">
        <f t="shared" si="0"/>
        <v/>
      </c>
      <c r="F31" s="171" t="str">
        <f t="shared" si="1"/>
        <v/>
      </c>
      <c r="G31" s="187" t="str">
        <f t="shared" si="2"/>
        <v/>
      </c>
      <c r="H31" s="172" t="str">
        <f t="shared" si="3"/>
        <v/>
      </c>
      <c r="I31" s="100" t="str">
        <f t="shared" si="4"/>
        <v/>
      </c>
      <c r="J31" s="119" t="str">
        <f t="shared" si="5"/>
        <v/>
      </c>
      <c r="K31" s="324"/>
    </row>
    <row r="32" spans="1:11" ht="15.75" customHeight="1" thickBot="1">
      <c r="A32" s="312"/>
      <c r="B32" s="191" t="str">
        <f>'Equal Pooling (Recommended)'!B30</f>
        <v>BC016</v>
      </c>
      <c r="C32" s="269" t="str">
        <f>IF(ISBLANK('Equal Pooling (Recommended)'!C30),"",'Equal Pooling (Recommended)'!C30)</f>
        <v/>
      </c>
      <c r="D32" s="270" t="str">
        <f>IF(ISBLANK('Equal Pooling (Recommended)'!D30),"",'Equal Pooling (Recommended)'!D30)</f>
        <v/>
      </c>
      <c r="E32" s="108" t="str">
        <f t="shared" si="0"/>
        <v/>
      </c>
      <c r="F32" s="177" t="str">
        <f t="shared" si="1"/>
        <v/>
      </c>
      <c r="G32" s="192" t="str">
        <f t="shared" si="2"/>
        <v/>
      </c>
      <c r="H32" s="178" t="str">
        <f t="shared" si="3"/>
        <v/>
      </c>
      <c r="I32" s="111" t="str">
        <f t="shared" si="4"/>
        <v/>
      </c>
      <c r="J32" s="120" t="str">
        <f t="shared" si="5"/>
        <v/>
      </c>
      <c r="K32" s="324"/>
    </row>
    <row r="33" spans="1:11" ht="12.5">
      <c r="A33" s="35"/>
      <c r="B33" s="35"/>
      <c r="C33" s="35"/>
      <c r="D33" s="35"/>
      <c r="E33" s="35"/>
      <c r="F33" s="35"/>
      <c r="G33" s="35"/>
      <c r="H33" s="35"/>
      <c r="I33" s="35"/>
      <c r="J33" s="35"/>
      <c r="K33" s="35"/>
    </row>
    <row r="34" spans="1:11" ht="16" thickBot="1">
      <c r="A34" s="35"/>
      <c r="B34" s="122" t="s">
        <v>88</v>
      </c>
      <c r="C34" s="35"/>
      <c r="D34" s="35"/>
      <c r="E34" s="35"/>
      <c r="F34" s="35"/>
      <c r="G34" s="35"/>
      <c r="H34" s="35"/>
      <c r="I34" s="35"/>
      <c r="J34" s="35"/>
      <c r="K34" s="35"/>
    </row>
    <row r="35" spans="1:11" ht="48" customHeight="1">
      <c r="A35" s="35"/>
      <c r="B35" s="123" t="s">
        <v>56</v>
      </c>
      <c r="C35" s="124" t="s">
        <v>71</v>
      </c>
      <c r="D35" s="125" t="s">
        <v>58</v>
      </c>
      <c r="E35" s="325" t="str">
        <f>IF(COUNTIF(D39:D53,"TRUE")&gt;=1,"WARNING:"&amp;CHAR(10)&amp;_xlfn.TEXTJOIN(CHAR(10),TRUE,E39:E53),"")</f>
        <v>WARNING:
•  Total Cells Pooled for wash is below the recommended minimum of 200,000 cells. To minimize cell loss, see Tips &amp; Best Practices: Sample Washing 
   &amp; Recovery in User Guide.</v>
      </c>
      <c r="F35" s="303"/>
      <c r="G35" s="303"/>
      <c r="H35" s="303"/>
      <c r="I35" s="303"/>
      <c r="J35" s="303"/>
      <c r="K35" s="35"/>
    </row>
    <row r="36" spans="1:11" ht="63.5" customHeight="1" thickBot="1">
      <c r="A36" s="35"/>
      <c r="B36" s="126">
        <f>COUNTIF(E17:E32,"&gt;0")</f>
        <v>0</v>
      </c>
      <c r="C36" s="127">
        <f>SUM(G17:G32)</f>
        <v>0</v>
      </c>
      <c r="D36" s="128">
        <f>IF(C36&gt;SUM(I17:I32)*1.65/0.8,SUM(I17:I32), SUM(J17:J32))</f>
        <v>0</v>
      </c>
      <c r="E36" s="325"/>
      <c r="F36" s="303"/>
      <c r="G36" s="303"/>
      <c r="H36" s="303"/>
      <c r="I36" s="303"/>
      <c r="J36" s="303"/>
      <c r="K36" s="35"/>
    </row>
    <row r="37" spans="1:11" ht="12.5">
      <c r="A37" s="35"/>
      <c r="B37" s="35"/>
      <c r="C37" s="35"/>
      <c r="D37" s="35"/>
      <c r="E37" s="35"/>
      <c r="F37" s="35"/>
      <c r="G37" s="35"/>
      <c r="H37" s="35"/>
      <c r="I37" s="35"/>
      <c r="J37" s="35"/>
      <c r="K37" s="35"/>
    </row>
    <row r="38" spans="1:11" ht="57" hidden="1" customHeight="1">
      <c r="A38" s="35"/>
      <c r="B38" s="39" t="s">
        <v>92</v>
      </c>
      <c r="C38" s="40" t="s">
        <v>98</v>
      </c>
      <c r="D38" s="41" t="s">
        <v>93</v>
      </c>
      <c r="E38" s="42" t="s">
        <v>99</v>
      </c>
      <c r="F38" s="37"/>
      <c r="G38" s="38"/>
      <c r="H38" s="35"/>
      <c r="I38" s="35"/>
      <c r="J38" s="35"/>
      <c r="K38" s="35"/>
    </row>
    <row r="39" spans="1:11" ht="112.5" hidden="1">
      <c r="A39" s="35"/>
      <c r="B39" s="45" t="s">
        <v>94</v>
      </c>
      <c r="C39" s="46">
        <v>1</v>
      </c>
      <c r="D39" s="47" t="b">
        <f>IF(C36&lt;200000,TRUE,FALSE)</f>
        <v>1</v>
      </c>
      <c r="E39" s="43" t="str">
        <f>IF(D39,"•  Total Cells Pooled for wash is below the recommended minimum of 200,000 cells. To minimize cell loss, see Tips &amp; Best Practices: Sample Washing "&amp;CHAR(10)&amp;"   &amp; Recovery in User Guide.","")</f>
        <v>•  Total Cells Pooled for wash is below the recommended minimum of 200,000 cells. To minimize cell loss, see Tips &amp; Best Practices: Sample Washing 
   &amp; Recovery in User Guide.</v>
      </c>
      <c r="F39" s="37"/>
      <c r="G39" s="38"/>
      <c r="H39" s="35"/>
      <c r="I39" s="35"/>
      <c r="J39" s="35"/>
      <c r="K39" s="35"/>
    </row>
    <row r="40" spans="1:11" ht="50" hidden="1">
      <c r="A40" s="35"/>
      <c r="B40" s="51" t="s">
        <v>95</v>
      </c>
      <c r="C40" s="52">
        <v>2</v>
      </c>
      <c r="D40" s="53" t="b">
        <f>IF(C36&gt;=(SUM(I17:I32)*1.65/0.8), FALSE, TRUE)</f>
        <v>0</v>
      </c>
      <c r="E40" s="54" t="str">
        <f>IF(D40,"•  Total number of cells added to wash is not sufficient to achieve the maximum supported number of cells targeted per GEM lane. The maximum possible cell "&amp;CHAR(10)&amp; "    number is displayed (assumes 20% cell loss during washes). To minimize cell loss, see Tips &amp; Best Practices: Sample Washing &amp; Recovery in User Guide.","")</f>
        <v/>
      </c>
      <c r="F40" s="37"/>
      <c r="G40" s="38"/>
      <c r="H40" s="35"/>
      <c r="I40" s="35"/>
      <c r="J40" s="35"/>
      <c r="K40" s="35"/>
    </row>
    <row r="41" spans="1:11" ht="12.5" hidden="1">
      <c r="A41" s="35"/>
      <c r="B41" s="45" t="s">
        <v>96</v>
      </c>
      <c r="C41" s="46">
        <v>3</v>
      </c>
      <c r="D41" s="46" t="b">
        <f>IF(COUNTIF(H17:H32, "&lt;2")&gt;=1,TRUE,FALSE)</f>
        <v>0</v>
      </c>
      <c r="E41" s="43" t="str">
        <f>IF(D41,"•  One or more samples have a low transfer volume that may result in higer cells-per-barcode variability. Verify cell concentrations are entered correctly, then dilute "&amp;CHAR(10)&amp; "   with addtional post-hyb wash buffer and recount if necessary.","")</f>
        <v/>
      </c>
      <c r="F41" s="37"/>
      <c r="G41" s="38"/>
      <c r="H41" s="35"/>
      <c r="I41" s="35"/>
      <c r="J41" s="35"/>
      <c r="K41" s="35"/>
    </row>
    <row r="42" spans="1:11" ht="37.5" hidden="1">
      <c r="A42" s="35"/>
      <c r="B42" s="51" t="s">
        <v>97</v>
      </c>
      <c r="C42" s="52">
        <v>4</v>
      </c>
      <c r="D42" s="52" t="b">
        <f>IF(COUNTIF(E17:E32, "&gt;5000000")&gt;=1,TRUE,FALSE)</f>
        <v>0</v>
      </c>
      <c r="E42" s="54" t="str">
        <f>IF(D42,"•  Greater than 5 million cells present in one or more samples. Verify that cell concentrations and volumes are entered correctly.","")</f>
        <v/>
      </c>
      <c r="F42" s="37"/>
      <c r="G42" s="38"/>
      <c r="H42" s="35"/>
      <c r="I42" s="35"/>
      <c r="J42" s="35"/>
      <c r="K42" s="35"/>
    </row>
    <row r="43" spans="1:11" ht="50" hidden="1">
      <c r="A43" s="35"/>
      <c r="B43" s="45" t="s">
        <v>100</v>
      </c>
      <c r="C43" s="21">
        <v>5</v>
      </c>
      <c r="D43" s="46" t="b">
        <f>IF((COUNTIF(E17:E32,"&gt;"&amp;AVERAGE(E17:E32)*1.2)+COUNTIF(E13:E32,"&lt;="&amp;AVERAGE(E17:E32)*0.8))&gt;0,TRUE, FALSE)</f>
        <v>0</v>
      </c>
      <c r="E43" s="43" t="str">
        <f>IF(D43,"•  Differences in 'Total Cells in Hybridization' between samples are &gt;20%. No Normalization is not a recommended pooling strategy in this case.","")</f>
        <v/>
      </c>
      <c r="F43" s="37"/>
      <c r="G43" s="38"/>
      <c r="H43" s="35"/>
      <c r="I43" s="35"/>
      <c r="J43" s="35"/>
      <c r="K43" s="35"/>
    </row>
    <row r="44" spans="1:11" ht="12.5" hidden="1">
      <c r="A44" s="35"/>
      <c r="B44" s="55"/>
      <c r="C44" s="56"/>
      <c r="D44" s="53"/>
      <c r="E44" s="54"/>
      <c r="F44" s="37"/>
      <c r="G44" s="38"/>
      <c r="H44" s="35"/>
      <c r="I44" s="35"/>
      <c r="J44" s="35"/>
      <c r="K44" s="35"/>
    </row>
    <row r="45" spans="1:11" ht="12.5" hidden="1">
      <c r="A45" s="35"/>
      <c r="B45" s="48"/>
      <c r="C45" s="32"/>
      <c r="D45" s="47"/>
      <c r="E45" s="43"/>
      <c r="F45" s="37"/>
      <c r="G45" s="38"/>
      <c r="H45" s="35"/>
      <c r="I45" s="35"/>
      <c r="J45" s="35"/>
      <c r="K45" s="35"/>
    </row>
    <row r="46" spans="1:11" ht="12.5" hidden="1">
      <c r="A46" s="35"/>
      <c r="B46" s="55"/>
      <c r="C46" s="56"/>
      <c r="D46" s="53"/>
      <c r="E46" s="54"/>
      <c r="F46" s="37"/>
      <c r="G46" s="38"/>
      <c r="H46" s="35"/>
      <c r="I46" s="35"/>
      <c r="J46" s="35"/>
      <c r="K46" s="35"/>
    </row>
    <row r="47" spans="1:11" ht="12.5" hidden="1">
      <c r="A47" s="35"/>
      <c r="B47" s="48"/>
      <c r="C47" s="32"/>
      <c r="D47" s="47"/>
      <c r="E47" s="43"/>
      <c r="F47" s="37"/>
      <c r="G47" s="38"/>
      <c r="H47" s="35"/>
      <c r="I47" s="35"/>
      <c r="J47" s="35"/>
      <c r="K47" s="35"/>
    </row>
    <row r="48" spans="1:11" ht="12.5" hidden="1">
      <c r="A48" s="35"/>
      <c r="B48" s="55"/>
      <c r="C48" s="52"/>
      <c r="D48" s="52"/>
      <c r="E48" s="54"/>
      <c r="F48" s="37"/>
      <c r="G48" s="38"/>
      <c r="H48" s="35"/>
      <c r="I48" s="35"/>
      <c r="J48" s="35"/>
      <c r="K48" s="35"/>
    </row>
    <row r="49" spans="1:12" ht="12.5" hidden="1">
      <c r="A49" s="35"/>
      <c r="B49" s="48"/>
      <c r="C49" s="46"/>
      <c r="D49" s="46"/>
      <c r="E49" s="43"/>
      <c r="F49" s="37"/>
      <c r="G49" s="38"/>
      <c r="H49" s="35"/>
      <c r="I49" s="35"/>
      <c r="J49" s="35"/>
      <c r="K49" s="35"/>
    </row>
    <row r="50" spans="1:12" ht="12.5" hidden="1">
      <c r="A50" s="35"/>
      <c r="B50" s="55"/>
      <c r="C50" s="52"/>
      <c r="D50" s="52"/>
      <c r="E50" s="54"/>
      <c r="F50" s="37"/>
      <c r="G50" s="38"/>
      <c r="H50" s="35"/>
      <c r="I50" s="35"/>
      <c r="J50" s="35"/>
      <c r="K50" s="35"/>
    </row>
    <row r="51" spans="1:12" ht="12.5" hidden="1">
      <c r="A51" s="35"/>
      <c r="B51" s="48"/>
      <c r="C51" s="46"/>
      <c r="D51" s="46"/>
      <c r="E51" s="43"/>
      <c r="F51" s="37"/>
      <c r="G51" s="38"/>
      <c r="H51" s="35"/>
      <c r="I51" s="35"/>
      <c r="J51" s="35"/>
      <c r="K51" s="35"/>
    </row>
    <row r="52" spans="1:12" ht="12.5" hidden="1">
      <c r="A52" s="35"/>
      <c r="B52" s="55"/>
      <c r="C52" s="52"/>
      <c r="D52" s="52"/>
      <c r="E52" s="54"/>
      <c r="F52" s="37"/>
      <c r="G52" s="38"/>
      <c r="H52" s="35"/>
      <c r="I52" s="35"/>
      <c r="J52" s="35"/>
      <c r="K52" s="35"/>
    </row>
    <row r="53" spans="1:12" ht="13" hidden="1" thickBot="1">
      <c r="A53" s="35"/>
      <c r="B53" s="49"/>
      <c r="C53" s="50"/>
      <c r="D53" s="50"/>
      <c r="E53" s="44"/>
      <c r="F53" s="37"/>
      <c r="G53" s="38"/>
      <c r="H53" s="35"/>
      <c r="I53" s="35"/>
      <c r="J53" s="35"/>
      <c r="K53" s="35"/>
    </row>
    <row r="54" spans="1:12" ht="12.5">
      <c r="A54" s="35"/>
      <c r="B54" s="35"/>
      <c r="C54" s="35"/>
      <c r="D54" s="35"/>
      <c r="E54" s="11"/>
      <c r="F54" s="37"/>
      <c r="G54" s="11"/>
      <c r="H54" s="35"/>
      <c r="I54" s="35"/>
      <c r="J54" s="35"/>
      <c r="K54" s="35"/>
      <c r="L54" s="271"/>
    </row>
    <row r="55" spans="1:12" ht="12.5">
      <c r="E55" s="8"/>
      <c r="F55" s="7"/>
      <c r="G55" s="8"/>
    </row>
    <row r="56" spans="1:12" ht="12.5">
      <c r="E56" s="8"/>
      <c r="F56" s="7"/>
      <c r="G56" s="8"/>
    </row>
    <row r="57" spans="1:12" ht="12.5">
      <c r="E57" s="8"/>
      <c r="F57" s="7"/>
      <c r="G57" s="8"/>
    </row>
    <row r="58" spans="1:12" ht="12.5">
      <c r="E58" s="8"/>
      <c r="F58" s="7"/>
      <c r="G58" s="8"/>
    </row>
    <row r="59" spans="1:12" ht="12.5">
      <c r="E59" s="8"/>
      <c r="F59" s="7"/>
      <c r="G59" s="8"/>
    </row>
    <row r="60" spans="1:12" ht="12.5">
      <c r="E60" s="8"/>
      <c r="F60" s="7"/>
      <c r="G60" s="8"/>
    </row>
    <row r="61" spans="1:12" ht="12.5">
      <c r="E61" s="8"/>
      <c r="F61" s="7"/>
      <c r="G61" s="8"/>
    </row>
    <row r="62" spans="1:12" ht="12.5">
      <c r="E62" s="8"/>
      <c r="F62" s="7"/>
      <c r="G62" s="8"/>
    </row>
    <row r="63" spans="1:12" ht="12.5">
      <c r="E63" s="8"/>
      <c r="F63" s="7"/>
      <c r="G63" s="8"/>
    </row>
    <row r="64" spans="1:12" ht="12.5">
      <c r="E64" s="8"/>
      <c r="F64" s="7"/>
      <c r="G64" s="8"/>
    </row>
    <row r="65" spans="5:7" ht="12.5">
      <c r="E65" s="8"/>
      <c r="F65" s="7"/>
      <c r="G65" s="8"/>
    </row>
    <row r="66" spans="5:7" ht="12.5">
      <c r="E66" s="8"/>
      <c r="F66" s="7"/>
      <c r="G66" s="8"/>
    </row>
    <row r="67" spans="5:7" ht="12.5">
      <c r="E67" s="8"/>
      <c r="F67" s="7"/>
      <c r="G67" s="8"/>
    </row>
    <row r="68" spans="5:7" ht="12.5">
      <c r="E68" s="8"/>
      <c r="F68" s="7"/>
      <c r="G68" s="8"/>
    </row>
    <row r="69" spans="5:7" ht="12.5">
      <c r="E69" s="8"/>
      <c r="F69" s="7"/>
      <c r="G69" s="8"/>
    </row>
    <row r="70" spans="5:7" ht="12.5">
      <c r="E70" s="8"/>
      <c r="F70" s="7"/>
      <c r="G70" s="8"/>
    </row>
    <row r="71" spans="5:7" ht="12.5">
      <c r="E71" s="8"/>
      <c r="F71" s="7"/>
      <c r="G71" s="8"/>
    </row>
    <row r="72" spans="5:7" ht="12.5">
      <c r="E72" s="8"/>
      <c r="F72" s="7"/>
      <c r="G72" s="8"/>
    </row>
    <row r="73" spans="5:7" ht="12.5">
      <c r="E73" s="8"/>
      <c r="F73" s="7"/>
      <c r="G73" s="8"/>
    </row>
    <row r="74" spans="5:7" ht="12.5">
      <c r="E74" s="8"/>
      <c r="F74" s="7"/>
      <c r="G74" s="8"/>
    </row>
    <row r="75" spans="5:7" ht="12.5">
      <c r="E75" s="8"/>
      <c r="F75" s="7"/>
      <c r="G75" s="8"/>
    </row>
    <row r="76" spans="5:7" ht="12.5">
      <c r="E76" s="8"/>
      <c r="F76" s="7"/>
      <c r="G76" s="8"/>
    </row>
    <row r="77" spans="5:7" ht="12.5">
      <c r="E77" s="8"/>
      <c r="F77" s="7"/>
      <c r="G77" s="8"/>
    </row>
    <row r="78" spans="5:7" ht="12.5">
      <c r="E78" s="8"/>
      <c r="F78" s="7"/>
      <c r="G78" s="8"/>
    </row>
    <row r="79" spans="5:7" ht="12.5">
      <c r="E79" s="8"/>
      <c r="F79" s="7"/>
      <c r="G79" s="8"/>
    </row>
    <row r="80" spans="5:7" ht="12.5">
      <c r="E80" s="8"/>
      <c r="F80" s="7"/>
      <c r="G80" s="8"/>
    </row>
    <row r="81" spans="5:7" ht="12.5">
      <c r="E81" s="8"/>
      <c r="F81" s="7"/>
      <c r="G81" s="8"/>
    </row>
    <row r="82" spans="5:7" ht="12.5">
      <c r="E82" s="8"/>
      <c r="F82" s="7"/>
      <c r="G82" s="8"/>
    </row>
    <row r="83" spans="5:7" ht="12.5">
      <c r="E83" s="8"/>
      <c r="F83" s="7"/>
      <c r="G83" s="8"/>
    </row>
    <row r="84" spans="5:7" ht="12.5">
      <c r="E84" s="8"/>
      <c r="F84" s="7"/>
      <c r="G84" s="8"/>
    </row>
    <row r="85" spans="5:7" ht="12.5">
      <c r="E85" s="8"/>
      <c r="F85" s="7"/>
      <c r="G85" s="8"/>
    </row>
    <row r="86" spans="5:7" ht="12.5">
      <c r="E86" s="8"/>
      <c r="F86" s="7"/>
      <c r="G86" s="8"/>
    </row>
    <row r="87" spans="5:7" ht="12.5">
      <c r="E87" s="8"/>
      <c r="F87" s="7"/>
      <c r="G87" s="8"/>
    </row>
    <row r="88" spans="5:7" ht="12.5">
      <c r="E88" s="8"/>
      <c r="F88" s="7"/>
      <c r="G88" s="8"/>
    </row>
    <row r="89" spans="5:7" ht="12.5">
      <c r="E89" s="8"/>
      <c r="F89" s="7"/>
      <c r="G89" s="8"/>
    </row>
    <row r="90" spans="5:7" ht="12.5">
      <c r="E90" s="8"/>
      <c r="F90" s="7"/>
      <c r="G90" s="8"/>
    </row>
    <row r="91" spans="5:7" ht="12.5">
      <c r="E91" s="8"/>
      <c r="F91" s="7"/>
      <c r="G91" s="8"/>
    </row>
    <row r="92" spans="5:7" ht="12.5">
      <c r="E92" s="8"/>
      <c r="F92" s="7"/>
      <c r="G92" s="8"/>
    </row>
    <row r="93" spans="5:7" ht="12.5">
      <c r="E93" s="8"/>
      <c r="F93" s="7"/>
      <c r="G93" s="8"/>
    </row>
    <row r="94" spans="5:7" ht="12.5">
      <c r="E94" s="8"/>
      <c r="F94" s="7"/>
      <c r="G94" s="8"/>
    </row>
    <row r="95" spans="5:7" ht="12.5">
      <c r="E95" s="8"/>
      <c r="F95" s="7"/>
      <c r="G95" s="8"/>
    </row>
    <row r="96" spans="5:7" ht="12.5">
      <c r="E96" s="8"/>
      <c r="F96" s="7"/>
      <c r="G96" s="8"/>
    </row>
    <row r="97" spans="5:7" ht="12.5">
      <c r="E97" s="8"/>
      <c r="F97" s="7"/>
      <c r="G97" s="8"/>
    </row>
    <row r="98" spans="5:7" ht="12.5">
      <c r="E98" s="8"/>
      <c r="F98" s="7"/>
      <c r="G98" s="8"/>
    </row>
    <row r="99" spans="5:7" ht="12.5">
      <c r="E99" s="8"/>
      <c r="F99" s="7"/>
      <c r="G99" s="8"/>
    </row>
    <row r="100" spans="5:7" ht="12.5">
      <c r="E100" s="8"/>
      <c r="F100" s="7"/>
      <c r="G100" s="8"/>
    </row>
    <row r="101" spans="5:7" ht="12.5">
      <c r="E101" s="8"/>
      <c r="F101" s="7"/>
      <c r="G101" s="8"/>
    </row>
    <row r="102" spans="5:7" ht="12.5">
      <c r="E102" s="8"/>
      <c r="F102" s="7"/>
      <c r="G102" s="8"/>
    </row>
    <row r="103" spans="5:7" ht="12.5">
      <c r="E103" s="8"/>
      <c r="F103" s="7"/>
      <c r="G103" s="8"/>
    </row>
    <row r="104" spans="5:7" ht="12.5">
      <c r="E104" s="8"/>
      <c r="F104" s="7"/>
      <c r="G104" s="8"/>
    </row>
    <row r="105" spans="5:7" ht="12.5">
      <c r="E105" s="8"/>
      <c r="F105" s="7"/>
      <c r="G105" s="8"/>
    </row>
    <row r="106" spans="5:7" ht="12.5">
      <c r="E106" s="8"/>
      <c r="F106" s="7"/>
      <c r="G106" s="8"/>
    </row>
    <row r="107" spans="5:7" ht="12.5">
      <c r="E107" s="8"/>
      <c r="F107" s="7"/>
      <c r="G107" s="8"/>
    </row>
    <row r="108" spans="5:7" ht="12.5">
      <c r="E108" s="8"/>
      <c r="F108" s="7"/>
      <c r="G108" s="8"/>
    </row>
    <row r="109" spans="5:7" ht="12.5">
      <c r="E109" s="8"/>
      <c r="F109" s="7"/>
      <c r="G109" s="8"/>
    </row>
    <row r="110" spans="5:7" ht="12.5">
      <c r="E110" s="8"/>
      <c r="F110" s="7"/>
      <c r="G110" s="8"/>
    </row>
    <row r="111" spans="5:7" ht="12.5">
      <c r="E111" s="8"/>
      <c r="F111" s="7"/>
      <c r="G111" s="8"/>
    </row>
    <row r="112" spans="5:7" ht="12.5">
      <c r="E112" s="8"/>
      <c r="F112" s="7"/>
      <c r="G112" s="8"/>
    </row>
    <row r="113" spans="5:7" ht="12.5">
      <c r="E113" s="8"/>
      <c r="F113" s="7"/>
      <c r="G113" s="8"/>
    </row>
    <row r="114" spans="5:7" ht="12.5">
      <c r="E114" s="8"/>
      <c r="F114" s="7"/>
      <c r="G114" s="8"/>
    </row>
    <row r="115" spans="5:7" ht="12.5">
      <c r="E115" s="8"/>
      <c r="F115" s="7"/>
      <c r="G115" s="8"/>
    </row>
    <row r="116" spans="5:7" ht="12.5">
      <c r="E116" s="8"/>
      <c r="F116" s="7"/>
      <c r="G116" s="8"/>
    </row>
    <row r="117" spans="5:7" ht="12.5">
      <c r="E117" s="8"/>
      <c r="F117" s="7"/>
      <c r="G117" s="8"/>
    </row>
    <row r="118" spans="5:7" ht="12.5">
      <c r="E118" s="8"/>
      <c r="F118" s="7"/>
      <c r="G118" s="8"/>
    </row>
    <row r="119" spans="5:7" ht="12.5">
      <c r="E119" s="8"/>
      <c r="F119" s="7"/>
      <c r="G119" s="8"/>
    </row>
    <row r="120" spans="5:7" ht="12.5">
      <c r="E120" s="8"/>
      <c r="F120" s="7"/>
      <c r="G120" s="8"/>
    </row>
    <row r="121" spans="5:7" ht="12.5">
      <c r="E121" s="8"/>
      <c r="F121" s="7"/>
      <c r="G121" s="8"/>
    </row>
    <row r="122" spans="5:7" ht="12.5">
      <c r="E122" s="8"/>
      <c r="F122" s="7"/>
      <c r="G122" s="8"/>
    </row>
    <row r="123" spans="5:7" ht="12.5">
      <c r="E123" s="8"/>
      <c r="F123" s="7"/>
      <c r="G123" s="8"/>
    </row>
    <row r="124" spans="5:7" ht="12.5">
      <c r="E124" s="8"/>
      <c r="F124" s="7"/>
      <c r="G124" s="8"/>
    </row>
    <row r="125" spans="5:7" ht="12.5">
      <c r="E125" s="8"/>
      <c r="F125" s="7"/>
      <c r="G125" s="8"/>
    </row>
    <row r="126" spans="5:7" ht="12.5">
      <c r="E126" s="8"/>
      <c r="F126" s="7"/>
      <c r="G126" s="8"/>
    </row>
    <row r="127" spans="5:7" ht="12.5">
      <c r="E127" s="8"/>
      <c r="F127" s="7"/>
      <c r="G127" s="8"/>
    </row>
    <row r="128" spans="5:7" ht="12.5">
      <c r="E128" s="8"/>
      <c r="F128" s="7"/>
      <c r="G128" s="8"/>
    </row>
    <row r="129" spans="5:7" ht="12.5">
      <c r="E129" s="8"/>
      <c r="F129" s="7"/>
      <c r="G129" s="8"/>
    </row>
    <row r="130" spans="5:7" ht="12.5">
      <c r="E130" s="8"/>
      <c r="F130" s="7"/>
      <c r="G130" s="8"/>
    </row>
    <row r="131" spans="5:7" ht="12.5">
      <c r="E131" s="8"/>
      <c r="F131" s="7"/>
      <c r="G131" s="8"/>
    </row>
    <row r="132" spans="5:7" ht="12.5">
      <c r="E132" s="8"/>
      <c r="F132" s="7"/>
      <c r="G132" s="8"/>
    </row>
    <row r="133" spans="5:7" ht="12.5">
      <c r="E133" s="8"/>
      <c r="F133" s="7"/>
      <c r="G133" s="8"/>
    </row>
    <row r="134" spans="5:7" ht="12.5">
      <c r="E134" s="8"/>
      <c r="F134" s="7"/>
      <c r="G134" s="8"/>
    </row>
    <row r="135" spans="5:7" ht="12.5">
      <c r="E135" s="8"/>
      <c r="F135" s="7"/>
      <c r="G135" s="8"/>
    </row>
    <row r="136" spans="5:7" ht="12.5">
      <c r="E136" s="8"/>
      <c r="F136" s="7"/>
      <c r="G136" s="8"/>
    </row>
    <row r="137" spans="5:7" ht="12.5">
      <c r="E137" s="8"/>
      <c r="F137" s="7"/>
      <c r="G137" s="8"/>
    </row>
    <row r="138" spans="5:7" ht="12.5">
      <c r="E138" s="8"/>
      <c r="F138" s="7"/>
      <c r="G138" s="8"/>
    </row>
    <row r="139" spans="5:7" ht="12.5">
      <c r="E139" s="8"/>
      <c r="F139" s="7"/>
      <c r="G139" s="8"/>
    </row>
    <row r="140" spans="5:7" ht="12.5">
      <c r="E140" s="8"/>
      <c r="F140" s="7"/>
      <c r="G140" s="8"/>
    </row>
    <row r="141" spans="5:7" ht="12.5">
      <c r="E141" s="8"/>
      <c r="F141" s="7"/>
      <c r="G141" s="8"/>
    </row>
    <row r="142" spans="5:7" ht="12.5">
      <c r="E142" s="8"/>
      <c r="F142" s="7"/>
      <c r="G142" s="8"/>
    </row>
    <row r="143" spans="5:7" ht="12.5">
      <c r="E143" s="8"/>
      <c r="F143" s="7"/>
      <c r="G143" s="8"/>
    </row>
    <row r="144" spans="5:7" ht="12.5">
      <c r="E144" s="8"/>
      <c r="F144" s="7"/>
      <c r="G144" s="8"/>
    </row>
    <row r="145" spans="5:7" ht="12.5">
      <c r="E145" s="8"/>
      <c r="F145" s="7"/>
      <c r="G145" s="8"/>
    </row>
    <row r="146" spans="5:7" ht="12.5">
      <c r="E146" s="8"/>
      <c r="F146" s="7"/>
      <c r="G146" s="8"/>
    </row>
    <row r="147" spans="5:7" ht="12.5">
      <c r="E147" s="8"/>
      <c r="F147" s="7"/>
      <c r="G147" s="8"/>
    </row>
    <row r="148" spans="5:7" ht="12.5">
      <c r="E148" s="8"/>
      <c r="F148" s="7"/>
      <c r="G148" s="8"/>
    </row>
    <row r="149" spans="5:7" ht="12.5">
      <c r="E149" s="8"/>
      <c r="F149" s="7"/>
      <c r="G149" s="8"/>
    </row>
    <row r="150" spans="5:7" ht="12.5">
      <c r="E150" s="8"/>
      <c r="F150" s="7"/>
      <c r="G150" s="8"/>
    </row>
    <row r="151" spans="5:7" ht="12.5">
      <c r="E151" s="8"/>
      <c r="F151" s="7"/>
      <c r="G151" s="8"/>
    </row>
    <row r="152" spans="5:7" ht="12.5">
      <c r="E152" s="8"/>
      <c r="F152" s="7"/>
      <c r="G152" s="8"/>
    </row>
    <row r="153" spans="5:7" ht="12.5">
      <c r="E153" s="8"/>
      <c r="F153" s="7"/>
      <c r="G153" s="8"/>
    </row>
    <row r="154" spans="5:7" ht="12.5">
      <c r="E154" s="8"/>
      <c r="F154" s="7"/>
      <c r="G154" s="8"/>
    </row>
    <row r="155" spans="5:7" ht="12.5">
      <c r="E155" s="8"/>
      <c r="F155" s="7"/>
      <c r="G155" s="8"/>
    </row>
    <row r="156" spans="5:7" ht="12.5">
      <c r="E156" s="8"/>
      <c r="F156" s="7"/>
      <c r="G156" s="8"/>
    </row>
    <row r="157" spans="5:7" ht="12.5">
      <c r="E157" s="8"/>
      <c r="F157" s="7"/>
      <c r="G157" s="8"/>
    </row>
    <row r="158" spans="5:7" ht="12.5">
      <c r="E158" s="8"/>
      <c r="F158" s="7"/>
      <c r="G158" s="8"/>
    </row>
    <row r="159" spans="5:7" ht="12.5">
      <c r="E159" s="8"/>
      <c r="F159" s="7"/>
      <c r="G159" s="8"/>
    </row>
    <row r="160" spans="5:7" ht="12.5">
      <c r="E160" s="8"/>
      <c r="F160" s="7"/>
      <c r="G160" s="8"/>
    </row>
    <row r="161" spans="5:7" ht="12.5">
      <c r="E161" s="8"/>
      <c r="F161" s="7"/>
      <c r="G161" s="8"/>
    </row>
    <row r="162" spans="5:7" ht="12.5">
      <c r="E162" s="8"/>
      <c r="F162" s="7"/>
      <c r="G162" s="8"/>
    </row>
    <row r="163" spans="5:7" ht="12.5">
      <c r="E163" s="8"/>
      <c r="F163" s="7"/>
      <c r="G163" s="8"/>
    </row>
    <row r="164" spans="5:7" ht="12.5">
      <c r="E164" s="8"/>
      <c r="F164" s="7"/>
      <c r="G164" s="8"/>
    </row>
    <row r="165" spans="5:7" ht="12.5">
      <c r="E165" s="8"/>
      <c r="F165" s="7"/>
      <c r="G165" s="8"/>
    </row>
    <row r="166" spans="5:7" ht="12.5">
      <c r="E166" s="8"/>
      <c r="F166" s="7"/>
      <c r="G166" s="8"/>
    </row>
    <row r="167" spans="5:7" ht="12.5">
      <c r="E167" s="8"/>
      <c r="F167" s="7"/>
      <c r="G167" s="8"/>
    </row>
    <row r="168" spans="5:7" ht="12.5">
      <c r="E168" s="8"/>
      <c r="F168" s="7"/>
      <c r="G168" s="8"/>
    </row>
    <row r="169" spans="5:7" ht="12.5">
      <c r="E169" s="8"/>
      <c r="F169" s="7"/>
      <c r="G169" s="8"/>
    </row>
    <row r="170" spans="5:7" ht="12.5">
      <c r="E170" s="8"/>
      <c r="F170" s="7"/>
      <c r="G170" s="8"/>
    </row>
    <row r="171" spans="5:7" ht="12.5">
      <c r="E171" s="8"/>
      <c r="F171" s="7"/>
      <c r="G171" s="8"/>
    </row>
    <row r="172" spans="5:7" ht="12.5">
      <c r="E172" s="8"/>
      <c r="F172" s="7"/>
      <c r="G172" s="8"/>
    </row>
    <row r="173" spans="5:7" ht="12.5">
      <c r="E173" s="8"/>
      <c r="F173" s="7"/>
      <c r="G173" s="8"/>
    </row>
    <row r="174" spans="5:7" ht="12.5">
      <c r="E174" s="8"/>
      <c r="F174" s="7"/>
      <c r="G174" s="8"/>
    </row>
    <row r="175" spans="5:7" ht="12.5">
      <c r="E175" s="8"/>
      <c r="F175" s="7"/>
      <c r="G175" s="8"/>
    </row>
    <row r="176" spans="5:7" ht="12.5">
      <c r="E176" s="8"/>
      <c r="F176" s="7"/>
      <c r="G176" s="8"/>
    </row>
    <row r="177" spans="5:7" ht="12.5">
      <c r="E177" s="8"/>
      <c r="F177" s="7"/>
      <c r="G177" s="8"/>
    </row>
    <row r="178" spans="5:7" ht="12.5">
      <c r="E178" s="8"/>
      <c r="F178" s="7"/>
      <c r="G178" s="8"/>
    </row>
    <row r="179" spans="5:7" ht="12.5">
      <c r="E179" s="8"/>
      <c r="F179" s="7"/>
      <c r="G179" s="8"/>
    </row>
    <row r="180" spans="5:7" ht="12.5">
      <c r="E180" s="8"/>
      <c r="F180" s="7"/>
      <c r="G180" s="8"/>
    </row>
    <row r="181" spans="5:7" ht="12.5">
      <c r="E181" s="8"/>
      <c r="F181" s="7"/>
      <c r="G181" s="8"/>
    </row>
    <row r="182" spans="5:7" ht="12.5">
      <c r="E182" s="8"/>
      <c r="F182" s="7"/>
      <c r="G182" s="8"/>
    </row>
    <row r="183" spans="5:7" ht="12.5">
      <c r="E183" s="8"/>
      <c r="F183" s="7"/>
      <c r="G183" s="8"/>
    </row>
    <row r="184" spans="5:7" ht="12.5">
      <c r="E184" s="8"/>
      <c r="F184" s="7"/>
      <c r="G184" s="8"/>
    </row>
    <row r="185" spans="5:7" ht="12.5">
      <c r="E185" s="8"/>
      <c r="F185" s="7"/>
      <c r="G185" s="8"/>
    </row>
    <row r="186" spans="5:7" ht="12.5">
      <c r="E186" s="8"/>
      <c r="F186" s="7"/>
      <c r="G186" s="8"/>
    </row>
    <row r="187" spans="5:7" ht="12.5">
      <c r="E187" s="8"/>
      <c r="F187" s="7"/>
      <c r="G187" s="8"/>
    </row>
    <row r="188" spans="5:7" ht="12.5">
      <c r="E188" s="8"/>
      <c r="F188" s="7"/>
      <c r="G188" s="8"/>
    </row>
    <row r="189" spans="5:7" ht="12.5">
      <c r="E189" s="8"/>
      <c r="F189" s="7"/>
      <c r="G189" s="8"/>
    </row>
    <row r="190" spans="5:7" ht="12.5">
      <c r="E190" s="8"/>
      <c r="F190" s="7"/>
      <c r="G190" s="8"/>
    </row>
    <row r="191" spans="5:7" ht="12.5">
      <c r="E191" s="8"/>
      <c r="F191" s="7"/>
      <c r="G191" s="8"/>
    </row>
    <row r="192" spans="5:7" ht="12.5">
      <c r="E192" s="8"/>
      <c r="F192" s="7"/>
      <c r="G192" s="8"/>
    </row>
    <row r="193" spans="5:7" ht="12.5">
      <c r="E193" s="8"/>
      <c r="F193" s="7"/>
      <c r="G193" s="8"/>
    </row>
    <row r="194" spans="5:7" ht="12.5">
      <c r="E194" s="8"/>
      <c r="F194" s="7"/>
      <c r="G194" s="8"/>
    </row>
    <row r="195" spans="5:7" ht="12.5">
      <c r="E195" s="8"/>
      <c r="F195" s="7"/>
      <c r="G195" s="8"/>
    </row>
    <row r="196" spans="5:7" ht="12.5">
      <c r="E196" s="8"/>
      <c r="F196" s="7"/>
      <c r="G196" s="8"/>
    </row>
    <row r="197" spans="5:7" ht="12.5">
      <c r="E197" s="8"/>
      <c r="F197" s="7"/>
      <c r="G197" s="8"/>
    </row>
    <row r="198" spans="5:7" ht="12.5">
      <c r="E198" s="8"/>
      <c r="F198" s="7"/>
      <c r="G198" s="8"/>
    </row>
    <row r="199" spans="5:7" ht="12.5">
      <c r="E199" s="8"/>
      <c r="F199" s="7"/>
      <c r="G199" s="8"/>
    </row>
    <row r="200" spans="5:7" ht="12.5">
      <c r="E200" s="8"/>
      <c r="F200" s="7"/>
      <c r="G200" s="8"/>
    </row>
    <row r="201" spans="5:7" ht="12.5">
      <c r="E201" s="8"/>
      <c r="F201" s="7"/>
      <c r="G201" s="8"/>
    </row>
    <row r="202" spans="5:7" ht="12.5">
      <c r="E202" s="8"/>
      <c r="F202" s="7"/>
      <c r="G202" s="8"/>
    </row>
    <row r="203" spans="5:7" ht="12.5">
      <c r="E203" s="8"/>
      <c r="F203" s="7"/>
      <c r="G203" s="8"/>
    </row>
    <row r="204" spans="5:7" ht="12.5">
      <c r="E204" s="8"/>
      <c r="F204" s="7"/>
      <c r="G204" s="8"/>
    </row>
    <row r="205" spans="5:7" ht="12.5">
      <c r="E205" s="8"/>
      <c r="F205" s="7"/>
      <c r="G205" s="8"/>
    </row>
    <row r="206" spans="5:7" ht="12.5">
      <c r="E206" s="8"/>
      <c r="F206" s="7"/>
      <c r="G206" s="8"/>
    </row>
    <row r="207" spans="5:7" ht="12.5">
      <c r="E207" s="8"/>
      <c r="F207" s="7"/>
      <c r="G207" s="8"/>
    </row>
    <row r="208" spans="5:7" ht="12.5">
      <c r="E208" s="8"/>
      <c r="F208" s="7"/>
      <c r="G208" s="8"/>
    </row>
    <row r="209" spans="5:7" ht="12.5">
      <c r="E209" s="8"/>
      <c r="F209" s="7"/>
      <c r="G209" s="8"/>
    </row>
    <row r="210" spans="5:7" ht="12.5">
      <c r="E210" s="8"/>
      <c r="F210" s="7"/>
      <c r="G210" s="8"/>
    </row>
    <row r="211" spans="5:7" ht="12.5">
      <c r="E211" s="8"/>
      <c r="F211" s="7"/>
      <c r="G211" s="8"/>
    </row>
    <row r="212" spans="5:7" ht="12.5">
      <c r="E212" s="8"/>
      <c r="F212" s="7"/>
      <c r="G212" s="8"/>
    </row>
    <row r="213" spans="5:7" ht="12.5">
      <c r="E213" s="8"/>
      <c r="F213" s="7"/>
      <c r="G213" s="8"/>
    </row>
    <row r="214" spans="5:7" ht="12.5">
      <c r="E214" s="8"/>
      <c r="F214" s="7"/>
      <c r="G214" s="8"/>
    </row>
    <row r="215" spans="5:7" ht="12.5">
      <c r="E215" s="8"/>
      <c r="F215" s="7"/>
      <c r="G215" s="8"/>
    </row>
    <row r="216" spans="5:7" ht="12.5">
      <c r="E216" s="8"/>
      <c r="F216" s="7"/>
      <c r="G216" s="8"/>
    </row>
    <row r="217" spans="5:7" ht="12.5">
      <c r="E217" s="8"/>
      <c r="F217" s="7"/>
      <c r="G217" s="8"/>
    </row>
    <row r="218" spans="5:7" ht="12.5">
      <c r="E218" s="8"/>
      <c r="F218" s="7"/>
      <c r="G218" s="8"/>
    </row>
    <row r="219" spans="5:7" ht="12.5">
      <c r="E219" s="8"/>
      <c r="F219" s="7"/>
      <c r="G219" s="8"/>
    </row>
    <row r="220" spans="5:7" ht="12.5">
      <c r="E220" s="8"/>
      <c r="F220" s="7"/>
      <c r="G220" s="8"/>
    </row>
    <row r="221" spans="5:7" ht="12.5">
      <c r="E221" s="8"/>
      <c r="F221" s="7"/>
      <c r="G221" s="8"/>
    </row>
    <row r="222" spans="5:7" ht="12.5">
      <c r="E222" s="8"/>
      <c r="F222" s="7"/>
      <c r="G222" s="8"/>
    </row>
    <row r="223" spans="5:7" ht="12.5">
      <c r="E223" s="8"/>
      <c r="F223" s="7"/>
      <c r="G223" s="8"/>
    </row>
    <row r="224" spans="5:7" ht="12.5">
      <c r="E224" s="8"/>
      <c r="F224" s="7"/>
      <c r="G224" s="8"/>
    </row>
    <row r="225" spans="5:7" ht="12.5">
      <c r="E225" s="8"/>
      <c r="F225" s="7"/>
      <c r="G225" s="8"/>
    </row>
    <row r="226" spans="5:7" ht="12.5">
      <c r="E226" s="8"/>
      <c r="F226" s="7"/>
      <c r="G226" s="8"/>
    </row>
    <row r="227" spans="5:7" ht="12.5">
      <c r="E227" s="8"/>
      <c r="F227" s="7"/>
      <c r="G227" s="8"/>
    </row>
    <row r="228" spans="5:7" ht="12.5">
      <c r="E228" s="8"/>
      <c r="F228" s="7"/>
      <c r="G228" s="8"/>
    </row>
    <row r="229" spans="5:7" ht="12.5">
      <c r="E229" s="8"/>
      <c r="F229" s="7"/>
      <c r="G229" s="8"/>
    </row>
    <row r="230" spans="5:7" ht="12.5">
      <c r="E230" s="8"/>
      <c r="F230" s="7"/>
      <c r="G230" s="8"/>
    </row>
    <row r="231" spans="5:7" ht="12.5">
      <c r="E231" s="8"/>
      <c r="F231" s="7"/>
      <c r="G231" s="8"/>
    </row>
    <row r="232" spans="5:7" ht="12.5">
      <c r="E232" s="8"/>
      <c r="F232" s="7"/>
      <c r="G232" s="8"/>
    </row>
    <row r="233" spans="5:7" ht="12.5">
      <c r="E233" s="8"/>
      <c r="F233" s="7"/>
      <c r="G233" s="8"/>
    </row>
    <row r="234" spans="5:7" ht="12.5">
      <c r="E234" s="8"/>
      <c r="F234" s="7"/>
      <c r="G234" s="8"/>
    </row>
    <row r="235" spans="5:7" ht="12.5">
      <c r="E235" s="8"/>
      <c r="F235" s="7"/>
      <c r="G235" s="8"/>
    </row>
    <row r="236" spans="5:7" ht="12.5">
      <c r="E236" s="8"/>
      <c r="F236" s="7"/>
      <c r="G236" s="8"/>
    </row>
    <row r="237" spans="5:7" ht="12.5">
      <c r="E237" s="8"/>
      <c r="F237" s="7"/>
      <c r="G237" s="8"/>
    </row>
    <row r="238" spans="5:7" ht="12.5">
      <c r="E238" s="8"/>
      <c r="F238" s="7"/>
      <c r="G238" s="8"/>
    </row>
    <row r="239" spans="5:7" ht="12.5">
      <c r="E239" s="8"/>
      <c r="F239" s="7"/>
      <c r="G239" s="8"/>
    </row>
    <row r="240" spans="5:7" ht="12.5">
      <c r="E240" s="8"/>
      <c r="F240" s="7"/>
      <c r="G240" s="8"/>
    </row>
    <row r="241" spans="5:7" ht="12.5">
      <c r="E241" s="8"/>
      <c r="F241" s="7"/>
      <c r="G241" s="8"/>
    </row>
    <row r="242" spans="5:7" ht="12.5">
      <c r="E242" s="8"/>
      <c r="F242" s="7"/>
      <c r="G242" s="8"/>
    </row>
    <row r="243" spans="5:7" ht="12.5">
      <c r="E243" s="8"/>
      <c r="F243" s="7"/>
      <c r="G243" s="8"/>
    </row>
    <row r="244" spans="5:7" ht="12.5">
      <c r="E244" s="8"/>
      <c r="F244" s="7"/>
      <c r="G244" s="8"/>
    </row>
    <row r="245" spans="5:7" ht="12.5">
      <c r="E245" s="8"/>
      <c r="F245" s="7"/>
      <c r="G245" s="8"/>
    </row>
    <row r="246" spans="5:7" ht="12.5">
      <c r="E246" s="8"/>
      <c r="F246" s="7"/>
      <c r="G246" s="8"/>
    </row>
    <row r="247" spans="5:7" ht="12.5">
      <c r="E247" s="8"/>
      <c r="F247" s="7"/>
      <c r="G247" s="8"/>
    </row>
    <row r="248" spans="5:7" ht="12.5">
      <c r="E248" s="8"/>
      <c r="F248" s="7"/>
      <c r="G248" s="8"/>
    </row>
    <row r="249" spans="5:7" ht="12.5">
      <c r="E249" s="8"/>
      <c r="F249" s="7"/>
      <c r="G249" s="8"/>
    </row>
    <row r="250" spans="5:7" ht="12.5">
      <c r="E250" s="8"/>
      <c r="F250" s="7"/>
      <c r="G250" s="8"/>
    </row>
    <row r="251" spans="5:7" ht="12.5">
      <c r="E251" s="8"/>
      <c r="F251" s="7"/>
      <c r="G251" s="8"/>
    </row>
    <row r="252" spans="5:7" ht="12.5">
      <c r="E252" s="8"/>
      <c r="F252" s="7"/>
      <c r="G252" s="8"/>
    </row>
    <row r="253" spans="5:7" ht="12.5">
      <c r="E253" s="8"/>
      <c r="F253" s="7"/>
      <c r="G253" s="8"/>
    </row>
    <row r="254" spans="5:7" ht="12.5">
      <c r="E254" s="8"/>
      <c r="F254" s="7"/>
      <c r="G254" s="8"/>
    </row>
    <row r="255" spans="5:7" ht="12.5">
      <c r="E255" s="8"/>
      <c r="F255" s="7"/>
      <c r="G255" s="8"/>
    </row>
    <row r="256" spans="5:7" ht="12.5">
      <c r="E256" s="8"/>
      <c r="F256" s="7"/>
      <c r="G256" s="8"/>
    </row>
    <row r="257" spans="5:7" ht="12.5">
      <c r="E257" s="8"/>
      <c r="F257" s="7"/>
      <c r="G257" s="8"/>
    </row>
    <row r="258" spans="5:7" ht="12.5">
      <c r="E258" s="8"/>
      <c r="F258" s="7"/>
      <c r="G258" s="8"/>
    </row>
    <row r="259" spans="5:7" ht="12.5">
      <c r="E259" s="8"/>
      <c r="F259" s="7"/>
      <c r="G259" s="8"/>
    </row>
    <row r="260" spans="5:7" ht="12.5">
      <c r="E260" s="8"/>
      <c r="F260" s="7"/>
      <c r="G260" s="8"/>
    </row>
    <row r="261" spans="5:7" ht="12.5">
      <c r="E261" s="8"/>
      <c r="F261" s="7"/>
      <c r="G261" s="8"/>
    </row>
    <row r="262" spans="5:7" ht="12.5">
      <c r="E262" s="8"/>
      <c r="F262" s="7"/>
      <c r="G262" s="8"/>
    </row>
    <row r="263" spans="5:7" ht="12.5">
      <c r="E263" s="8"/>
      <c r="F263" s="7"/>
      <c r="G263" s="8"/>
    </row>
    <row r="264" spans="5:7" ht="12.5">
      <c r="E264" s="8"/>
      <c r="F264" s="7"/>
      <c r="G264" s="8"/>
    </row>
    <row r="265" spans="5:7" ht="12.5">
      <c r="E265" s="8"/>
      <c r="F265" s="7"/>
      <c r="G265" s="8"/>
    </row>
    <row r="266" spans="5:7" ht="12.5">
      <c r="E266" s="8"/>
      <c r="F266" s="7"/>
      <c r="G266" s="8"/>
    </row>
    <row r="267" spans="5:7" ht="12.5">
      <c r="E267" s="8"/>
      <c r="F267" s="7"/>
      <c r="G267" s="8"/>
    </row>
    <row r="268" spans="5:7" ht="12.5">
      <c r="E268" s="8"/>
      <c r="F268" s="7"/>
      <c r="G268" s="8"/>
    </row>
    <row r="269" spans="5:7" ht="12.5">
      <c r="E269" s="8"/>
      <c r="F269" s="7"/>
      <c r="G269" s="8"/>
    </row>
    <row r="270" spans="5:7" ht="12.5">
      <c r="E270" s="8"/>
      <c r="F270" s="7"/>
      <c r="G270" s="8"/>
    </row>
    <row r="271" spans="5:7" ht="12.5">
      <c r="E271" s="8"/>
      <c r="F271" s="7"/>
      <c r="G271" s="8"/>
    </row>
    <row r="272" spans="5:7" ht="12.5">
      <c r="E272" s="8"/>
      <c r="F272" s="7"/>
      <c r="G272" s="8"/>
    </row>
    <row r="273" spans="5:7" ht="12.5">
      <c r="E273" s="8"/>
      <c r="F273" s="7"/>
      <c r="G273" s="8"/>
    </row>
    <row r="274" spans="5:7" ht="12.5">
      <c r="E274" s="8"/>
      <c r="F274" s="7"/>
      <c r="G274" s="8"/>
    </row>
    <row r="275" spans="5:7" ht="12.5">
      <c r="E275" s="8"/>
      <c r="F275" s="7"/>
      <c r="G275" s="8"/>
    </row>
    <row r="276" spans="5:7" ht="12.5">
      <c r="E276" s="8"/>
      <c r="F276" s="7"/>
      <c r="G276" s="8"/>
    </row>
    <row r="277" spans="5:7" ht="12.5">
      <c r="E277" s="8"/>
      <c r="F277" s="7"/>
      <c r="G277" s="8"/>
    </row>
    <row r="278" spans="5:7" ht="12.5">
      <c r="E278" s="8"/>
      <c r="F278" s="7"/>
      <c r="G278" s="8"/>
    </row>
    <row r="279" spans="5:7" ht="12.5">
      <c r="E279" s="8"/>
      <c r="F279" s="7"/>
      <c r="G279" s="8"/>
    </row>
    <row r="280" spans="5:7" ht="12.5">
      <c r="E280" s="8"/>
      <c r="F280" s="7"/>
      <c r="G280" s="8"/>
    </row>
    <row r="281" spans="5:7" ht="12.5">
      <c r="E281" s="8"/>
      <c r="F281" s="7"/>
      <c r="G281" s="8"/>
    </row>
    <row r="282" spans="5:7" ht="12.5">
      <c r="E282" s="8"/>
      <c r="F282" s="7"/>
      <c r="G282" s="8"/>
    </row>
    <row r="283" spans="5:7" ht="12.5">
      <c r="E283" s="8"/>
      <c r="F283" s="7"/>
      <c r="G283" s="8"/>
    </row>
    <row r="284" spans="5:7" ht="12.5">
      <c r="E284" s="8"/>
      <c r="F284" s="7"/>
      <c r="G284" s="8"/>
    </row>
    <row r="285" spans="5:7" ht="12.5">
      <c r="E285" s="8"/>
      <c r="F285" s="7"/>
      <c r="G285" s="8"/>
    </row>
    <row r="286" spans="5:7" ht="12.5">
      <c r="E286" s="8"/>
      <c r="F286" s="7"/>
      <c r="G286" s="8"/>
    </row>
    <row r="287" spans="5:7" ht="12.5">
      <c r="E287" s="8"/>
      <c r="F287" s="7"/>
      <c r="G287" s="8"/>
    </row>
    <row r="288" spans="5:7" ht="12.5">
      <c r="E288" s="8"/>
      <c r="F288" s="7"/>
      <c r="G288" s="8"/>
    </row>
    <row r="289" spans="5:7" ht="12.5">
      <c r="E289" s="8"/>
      <c r="F289" s="7"/>
      <c r="G289" s="8"/>
    </row>
    <row r="290" spans="5:7" ht="12.5">
      <c r="E290" s="8"/>
      <c r="F290" s="7"/>
      <c r="G290" s="8"/>
    </row>
    <row r="291" spans="5:7" ht="12.5">
      <c r="E291" s="8"/>
      <c r="F291" s="7"/>
      <c r="G291" s="8"/>
    </row>
    <row r="292" spans="5:7" ht="12.5">
      <c r="E292" s="8"/>
      <c r="F292" s="7"/>
      <c r="G292" s="8"/>
    </row>
    <row r="293" spans="5:7" ht="12.5">
      <c r="E293" s="8"/>
      <c r="F293" s="7"/>
      <c r="G293" s="8"/>
    </row>
    <row r="294" spans="5:7" ht="12.5">
      <c r="E294" s="8"/>
      <c r="F294" s="7"/>
      <c r="G294" s="8"/>
    </row>
    <row r="295" spans="5:7" ht="12.5">
      <c r="E295" s="8"/>
      <c r="F295" s="7"/>
      <c r="G295" s="8"/>
    </row>
    <row r="296" spans="5:7" ht="12.5">
      <c r="E296" s="8"/>
      <c r="F296" s="7"/>
      <c r="G296" s="8"/>
    </row>
    <row r="297" spans="5:7" ht="12.5">
      <c r="E297" s="8"/>
      <c r="F297" s="7"/>
      <c r="G297" s="8"/>
    </row>
    <row r="298" spans="5:7" ht="12.5">
      <c r="E298" s="8"/>
      <c r="F298" s="7"/>
      <c r="G298" s="8"/>
    </row>
    <row r="299" spans="5:7" ht="12.5">
      <c r="E299" s="8"/>
      <c r="F299" s="7"/>
      <c r="G299" s="8"/>
    </row>
    <row r="300" spans="5:7" ht="12.5">
      <c r="E300" s="8"/>
      <c r="F300" s="7"/>
      <c r="G300" s="8"/>
    </row>
    <row r="301" spans="5:7" ht="12.5">
      <c r="E301" s="8"/>
      <c r="F301" s="7"/>
      <c r="G301" s="8"/>
    </row>
    <row r="302" spans="5:7" ht="12.5">
      <c r="E302" s="8"/>
      <c r="F302" s="7"/>
      <c r="G302" s="8"/>
    </row>
    <row r="303" spans="5:7" ht="12.5">
      <c r="E303" s="8"/>
      <c r="F303" s="7"/>
      <c r="G303" s="8"/>
    </row>
    <row r="304" spans="5:7" ht="12.5">
      <c r="E304" s="8"/>
      <c r="F304" s="7"/>
      <c r="G304" s="8"/>
    </row>
    <row r="305" spans="5:7" ht="12.5">
      <c r="E305" s="8"/>
      <c r="F305" s="7"/>
      <c r="G305" s="8"/>
    </row>
    <row r="306" spans="5:7" ht="12.5">
      <c r="E306" s="8"/>
      <c r="F306" s="7"/>
      <c r="G306" s="8"/>
    </row>
    <row r="307" spans="5:7" ht="12.5">
      <c r="E307" s="8"/>
      <c r="F307" s="7"/>
      <c r="G307" s="8"/>
    </row>
    <row r="308" spans="5:7" ht="12.5">
      <c r="E308" s="8"/>
      <c r="F308" s="7"/>
      <c r="G308" s="8"/>
    </row>
    <row r="309" spans="5:7" ht="12.5">
      <c r="E309" s="8"/>
      <c r="F309" s="7"/>
      <c r="G309" s="8"/>
    </row>
    <row r="310" spans="5:7" ht="12.5">
      <c r="E310" s="8"/>
      <c r="F310" s="7"/>
      <c r="G310" s="8"/>
    </row>
    <row r="311" spans="5:7" ht="12.5">
      <c r="E311" s="8"/>
      <c r="F311" s="7"/>
      <c r="G311" s="8"/>
    </row>
    <row r="312" spans="5:7" ht="12.5">
      <c r="E312" s="8"/>
      <c r="F312" s="7"/>
      <c r="G312" s="8"/>
    </row>
    <row r="313" spans="5:7" ht="12.5">
      <c r="E313" s="8"/>
      <c r="F313" s="7"/>
      <c r="G313" s="8"/>
    </row>
    <row r="314" spans="5:7" ht="12.5">
      <c r="E314" s="8"/>
      <c r="F314" s="7"/>
      <c r="G314" s="8"/>
    </row>
    <row r="315" spans="5:7" ht="12.5">
      <c r="E315" s="8"/>
      <c r="F315" s="7"/>
      <c r="G315" s="8"/>
    </row>
    <row r="316" spans="5:7" ht="12.5">
      <c r="E316" s="8"/>
      <c r="F316" s="7"/>
      <c r="G316" s="8"/>
    </row>
    <row r="317" spans="5:7" ht="12.5">
      <c r="E317" s="8"/>
      <c r="F317" s="7"/>
      <c r="G317" s="8"/>
    </row>
    <row r="318" spans="5:7" ht="12.5">
      <c r="E318" s="8"/>
      <c r="F318" s="7"/>
      <c r="G318" s="8"/>
    </row>
    <row r="319" spans="5:7" ht="12.5">
      <c r="E319" s="8"/>
      <c r="F319" s="7"/>
      <c r="G319" s="8"/>
    </row>
    <row r="320" spans="5:7" ht="12.5">
      <c r="E320" s="8"/>
      <c r="F320" s="7"/>
      <c r="G320" s="8"/>
    </row>
    <row r="321" spans="5:7" ht="12.5">
      <c r="E321" s="8"/>
      <c r="F321" s="7"/>
      <c r="G321" s="8"/>
    </row>
    <row r="322" spans="5:7" ht="12.5">
      <c r="E322" s="8"/>
      <c r="F322" s="7"/>
      <c r="G322" s="8"/>
    </row>
    <row r="323" spans="5:7" ht="12.5">
      <c r="E323" s="8"/>
      <c r="F323" s="7"/>
      <c r="G323" s="8"/>
    </row>
    <row r="324" spans="5:7" ht="12.5">
      <c r="E324" s="8"/>
      <c r="F324" s="7"/>
      <c r="G324" s="8"/>
    </row>
    <row r="325" spans="5:7" ht="12.5">
      <c r="E325" s="8"/>
      <c r="F325" s="7"/>
      <c r="G325" s="8"/>
    </row>
    <row r="326" spans="5:7" ht="12.5">
      <c r="E326" s="8"/>
      <c r="F326" s="7"/>
      <c r="G326" s="8"/>
    </row>
    <row r="327" spans="5:7" ht="12.5">
      <c r="E327" s="8"/>
      <c r="F327" s="7"/>
      <c r="G327" s="8"/>
    </row>
    <row r="328" spans="5:7" ht="12.5">
      <c r="E328" s="8"/>
      <c r="F328" s="7"/>
      <c r="G328" s="8"/>
    </row>
    <row r="329" spans="5:7" ht="12.5">
      <c r="E329" s="8"/>
      <c r="F329" s="7"/>
      <c r="G329" s="8"/>
    </row>
    <row r="330" spans="5:7" ht="12.5">
      <c r="E330" s="8"/>
      <c r="F330" s="7"/>
      <c r="G330" s="8"/>
    </row>
    <row r="331" spans="5:7" ht="12.5">
      <c r="E331" s="8"/>
      <c r="F331" s="7"/>
      <c r="G331" s="8"/>
    </row>
    <row r="332" spans="5:7" ht="12.5">
      <c r="E332" s="8"/>
      <c r="F332" s="7"/>
      <c r="G332" s="8"/>
    </row>
    <row r="333" spans="5:7" ht="12.5">
      <c r="E333" s="8"/>
      <c r="F333" s="7"/>
      <c r="G333" s="8"/>
    </row>
    <row r="334" spans="5:7" ht="12.5">
      <c r="E334" s="8"/>
      <c r="F334" s="7"/>
      <c r="G334" s="8"/>
    </row>
    <row r="335" spans="5:7" ht="12.5">
      <c r="E335" s="8"/>
      <c r="F335" s="7"/>
      <c r="G335" s="8"/>
    </row>
    <row r="336" spans="5:7" ht="12.5">
      <c r="E336" s="8"/>
      <c r="F336" s="7"/>
      <c r="G336" s="8"/>
    </row>
    <row r="337" spans="5:7" ht="12.5">
      <c r="E337" s="8"/>
      <c r="F337" s="7"/>
      <c r="G337" s="8"/>
    </row>
    <row r="338" spans="5:7" ht="12.5">
      <c r="E338" s="8"/>
      <c r="F338" s="7"/>
      <c r="G338" s="8"/>
    </row>
    <row r="339" spans="5:7" ht="12.5">
      <c r="E339" s="8"/>
      <c r="F339" s="7"/>
      <c r="G339" s="8"/>
    </row>
    <row r="340" spans="5:7" ht="12.5">
      <c r="E340" s="8"/>
      <c r="F340" s="7"/>
      <c r="G340" s="8"/>
    </row>
    <row r="341" spans="5:7" ht="12.5">
      <c r="E341" s="8"/>
      <c r="F341" s="7"/>
      <c r="G341" s="8"/>
    </row>
    <row r="342" spans="5:7" ht="12.5">
      <c r="E342" s="8"/>
      <c r="F342" s="7"/>
      <c r="G342" s="8"/>
    </row>
    <row r="343" spans="5:7" ht="12.5">
      <c r="E343" s="8"/>
      <c r="F343" s="7"/>
      <c r="G343" s="8"/>
    </row>
    <row r="344" spans="5:7" ht="12.5">
      <c r="E344" s="8"/>
      <c r="F344" s="7"/>
      <c r="G344" s="8"/>
    </row>
    <row r="345" spans="5:7" ht="12.5">
      <c r="E345" s="8"/>
      <c r="F345" s="7"/>
      <c r="G345" s="8"/>
    </row>
    <row r="346" spans="5:7" ht="12.5">
      <c r="E346" s="8"/>
      <c r="F346" s="7"/>
      <c r="G346" s="8"/>
    </row>
    <row r="347" spans="5:7" ht="12.5">
      <c r="E347" s="8"/>
      <c r="F347" s="7"/>
      <c r="G347" s="8"/>
    </row>
    <row r="348" spans="5:7" ht="12.5">
      <c r="E348" s="8"/>
      <c r="F348" s="7"/>
      <c r="G348" s="8"/>
    </row>
    <row r="349" spans="5:7" ht="12.5">
      <c r="E349" s="8"/>
      <c r="F349" s="7"/>
      <c r="G349" s="8"/>
    </row>
    <row r="350" spans="5:7" ht="12.5">
      <c r="E350" s="8"/>
      <c r="F350" s="7"/>
      <c r="G350" s="8"/>
    </row>
    <row r="351" spans="5:7" ht="12.5">
      <c r="E351" s="8"/>
      <c r="F351" s="7"/>
      <c r="G351" s="8"/>
    </row>
    <row r="352" spans="5:7" ht="12.5">
      <c r="E352" s="8"/>
      <c r="F352" s="7"/>
      <c r="G352" s="8"/>
    </row>
    <row r="353" spans="5:7" ht="12.5">
      <c r="E353" s="8"/>
      <c r="F353" s="7"/>
      <c r="G353" s="8"/>
    </row>
    <row r="354" spans="5:7" ht="12.5">
      <c r="E354" s="8"/>
      <c r="F354" s="7"/>
      <c r="G354" s="8"/>
    </row>
    <row r="355" spans="5:7" ht="12.5">
      <c r="E355" s="8"/>
      <c r="F355" s="7"/>
      <c r="G355" s="8"/>
    </row>
    <row r="356" spans="5:7" ht="12.5">
      <c r="E356" s="8"/>
      <c r="F356" s="7"/>
      <c r="G356" s="8"/>
    </row>
    <row r="357" spans="5:7" ht="12.5">
      <c r="E357" s="8"/>
      <c r="F357" s="7"/>
      <c r="G357" s="8"/>
    </row>
    <row r="358" spans="5:7" ht="12.5">
      <c r="E358" s="8"/>
      <c r="F358" s="7"/>
      <c r="G358" s="8"/>
    </row>
    <row r="359" spans="5:7" ht="12.5">
      <c r="E359" s="8"/>
      <c r="F359" s="7"/>
      <c r="G359" s="8"/>
    </row>
    <row r="360" spans="5:7" ht="12.5">
      <c r="E360" s="8"/>
      <c r="F360" s="7"/>
      <c r="G360" s="8"/>
    </row>
    <row r="361" spans="5:7" ht="12.5">
      <c r="E361" s="8"/>
      <c r="F361" s="7"/>
      <c r="G361" s="8"/>
    </row>
    <row r="362" spans="5:7" ht="12.5">
      <c r="E362" s="8"/>
      <c r="F362" s="7"/>
      <c r="G362" s="8"/>
    </row>
    <row r="363" spans="5:7" ht="12.5">
      <c r="E363" s="8"/>
      <c r="F363" s="7"/>
      <c r="G363" s="8"/>
    </row>
    <row r="364" spans="5:7" ht="12.5">
      <c r="E364" s="8"/>
      <c r="F364" s="7"/>
      <c r="G364" s="8"/>
    </row>
    <row r="365" spans="5:7" ht="12.5">
      <c r="E365" s="8"/>
      <c r="F365" s="7"/>
      <c r="G365" s="8"/>
    </row>
    <row r="366" spans="5:7" ht="12.5">
      <c r="E366" s="8"/>
      <c r="F366" s="7"/>
      <c r="G366" s="8"/>
    </row>
    <row r="367" spans="5:7" ht="12.5">
      <c r="E367" s="8"/>
      <c r="F367" s="7"/>
      <c r="G367" s="8"/>
    </row>
    <row r="368" spans="5:7" ht="12.5">
      <c r="E368" s="8"/>
      <c r="F368" s="7"/>
      <c r="G368" s="8"/>
    </row>
    <row r="369" spans="5:7" ht="12.5">
      <c r="E369" s="8"/>
      <c r="F369" s="7"/>
      <c r="G369" s="8"/>
    </row>
    <row r="370" spans="5:7" ht="12.5">
      <c r="E370" s="8"/>
      <c r="F370" s="7"/>
      <c r="G370" s="8"/>
    </row>
    <row r="371" spans="5:7" ht="12.5">
      <c r="E371" s="8"/>
      <c r="F371" s="7"/>
      <c r="G371" s="8"/>
    </row>
    <row r="372" spans="5:7" ht="12.5">
      <c r="E372" s="8"/>
      <c r="F372" s="7"/>
      <c r="G372" s="8"/>
    </row>
    <row r="373" spans="5:7" ht="12.5">
      <c r="E373" s="8"/>
      <c r="F373" s="7"/>
      <c r="G373" s="8"/>
    </row>
    <row r="374" spans="5:7" ht="12.5">
      <c r="E374" s="8"/>
      <c r="F374" s="7"/>
      <c r="G374" s="8"/>
    </row>
    <row r="375" spans="5:7" ht="12.5">
      <c r="E375" s="8"/>
      <c r="F375" s="7"/>
      <c r="G375" s="8"/>
    </row>
    <row r="376" spans="5:7" ht="12.5">
      <c r="E376" s="8"/>
      <c r="F376" s="7"/>
      <c r="G376" s="8"/>
    </row>
    <row r="377" spans="5:7" ht="12.5">
      <c r="E377" s="8"/>
      <c r="F377" s="7"/>
      <c r="G377" s="8"/>
    </row>
    <row r="378" spans="5:7" ht="12.5">
      <c r="E378" s="8"/>
      <c r="F378" s="7"/>
      <c r="G378" s="8"/>
    </row>
    <row r="379" spans="5:7" ht="12.5">
      <c r="E379" s="8"/>
      <c r="F379" s="7"/>
      <c r="G379" s="8"/>
    </row>
    <row r="380" spans="5:7" ht="12.5">
      <c r="E380" s="8"/>
      <c r="F380" s="7"/>
      <c r="G380" s="8"/>
    </row>
    <row r="381" spans="5:7" ht="12.5">
      <c r="E381" s="8"/>
      <c r="F381" s="7"/>
      <c r="G381" s="8"/>
    </row>
    <row r="382" spans="5:7" ht="12.5">
      <c r="E382" s="8"/>
      <c r="F382" s="7"/>
      <c r="G382" s="8"/>
    </row>
    <row r="383" spans="5:7" ht="12.5">
      <c r="E383" s="8"/>
      <c r="F383" s="7"/>
      <c r="G383" s="8"/>
    </row>
    <row r="384" spans="5:7" ht="12.5">
      <c r="E384" s="8"/>
      <c r="F384" s="7"/>
      <c r="G384" s="8"/>
    </row>
    <row r="385" spans="5:7" ht="12.5">
      <c r="E385" s="8"/>
      <c r="F385" s="7"/>
      <c r="G385" s="8"/>
    </row>
    <row r="386" spans="5:7" ht="12.5">
      <c r="E386" s="8"/>
      <c r="F386" s="7"/>
      <c r="G386" s="8"/>
    </row>
    <row r="387" spans="5:7" ht="12.5">
      <c r="E387" s="8"/>
      <c r="F387" s="7"/>
      <c r="G387" s="8"/>
    </row>
    <row r="388" spans="5:7" ht="12.5">
      <c r="E388" s="8"/>
      <c r="F388" s="7"/>
      <c r="G388" s="8"/>
    </row>
    <row r="389" spans="5:7" ht="12.5">
      <c r="E389" s="8"/>
      <c r="F389" s="7"/>
      <c r="G389" s="8"/>
    </row>
    <row r="390" spans="5:7" ht="12.5">
      <c r="E390" s="8"/>
      <c r="F390" s="7"/>
      <c r="G390" s="8"/>
    </row>
    <row r="391" spans="5:7" ht="12.5">
      <c r="E391" s="8"/>
      <c r="F391" s="7"/>
      <c r="G391" s="8"/>
    </row>
    <row r="392" spans="5:7" ht="12.5">
      <c r="E392" s="8"/>
      <c r="F392" s="7"/>
      <c r="G392" s="8"/>
    </row>
    <row r="393" spans="5:7" ht="12.5">
      <c r="E393" s="8"/>
      <c r="F393" s="7"/>
      <c r="G393" s="8"/>
    </row>
    <row r="394" spans="5:7" ht="12.5">
      <c r="E394" s="8"/>
      <c r="F394" s="7"/>
      <c r="G394" s="8"/>
    </row>
    <row r="395" spans="5:7" ht="12.5">
      <c r="E395" s="8"/>
      <c r="F395" s="7"/>
      <c r="G395" s="8"/>
    </row>
    <row r="396" spans="5:7" ht="12.5">
      <c r="E396" s="8"/>
      <c r="F396" s="7"/>
      <c r="G396" s="8"/>
    </row>
    <row r="397" spans="5:7" ht="12.5">
      <c r="E397" s="8"/>
      <c r="F397" s="7"/>
      <c r="G397" s="8"/>
    </row>
    <row r="398" spans="5:7" ht="12.5">
      <c r="E398" s="8"/>
      <c r="F398" s="7"/>
      <c r="G398" s="8"/>
    </row>
    <row r="399" spans="5:7" ht="12.5">
      <c r="E399" s="8"/>
      <c r="F399" s="7"/>
      <c r="G399" s="8"/>
    </row>
    <row r="400" spans="5:7" ht="12.5">
      <c r="E400" s="8"/>
      <c r="F400" s="7"/>
      <c r="G400" s="8"/>
    </row>
    <row r="401" spans="5:7" ht="12.5">
      <c r="E401" s="8"/>
      <c r="F401" s="7"/>
      <c r="G401" s="8"/>
    </row>
    <row r="402" spans="5:7" ht="12.5">
      <c r="E402" s="8"/>
      <c r="F402" s="7"/>
      <c r="G402" s="8"/>
    </row>
    <row r="403" spans="5:7" ht="12.5">
      <c r="E403" s="8"/>
      <c r="F403" s="7"/>
      <c r="G403" s="8"/>
    </row>
    <row r="404" spans="5:7" ht="12.5">
      <c r="E404" s="8"/>
      <c r="F404" s="7"/>
      <c r="G404" s="8"/>
    </row>
    <row r="405" spans="5:7" ht="12.5">
      <c r="E405" s="8"/>
      <c r="F405" s="7"/>
      <c r="G405" s="8"/>
    </row>
    <row r="406" spans="5:7" ht="12.5">
      <c r="E406" s="8"/>
      <c r="F406" s="7"/>
      <c r="G406" s="8"/>
    </row>
    <row r="407" spans="5:7" ht="12.5">
      <c r="E407" s="8"/>
      <c r="F407" s="7"/>
      <c r="G407" s="8"/>
    </row>
    <row r="408" spans="5:7" ht="12.5">
      <c r="E408" s="8"/>
      <c r="F408" s="7"/>
      <c r="G408" s="8"/>
    </row>
    <row r="409" spans="5:7" ht="12.5">
      <c r="E409" s="8"/>
      <c r="F409" s="7"/>
      <c r="G409" s="8"/>
    </row>
    <row r="410" spans="5:7" ht="12.5">
      <c r="E410" s="8"/>
      <c r="F410" s="7"/>
      <c r="G410" s="8"/>
    </row>
    <row r="411" spans="5:7" ht="12.5">
      <c r="E411" s="8"/>
      <c r="F411" s="7"/>
      <c r="G411" s="8"/>
    </row>
    <row r="412" spans="5:7" ht="12.5">
      <c r="E412" s="8"/>
      <c r="F412" s="7"/>
      <c r="G412" s="8"/>
    </row>
    <row r="413" spans="5:7" ht="12.5">
      <c r="E413" s="8"/>
      <c r="F413" s="7"/>
      <c r="G413" s="8"/>
    </row>
    <row r="414" spans="5:7" ht="12.5">
      <c r="E414" s="8"/>
      <c r="F414" s="7"/>
      <c r="G414" s="8"/>
    </row>
    <row r="415" spans="5:7" ht="12.5">
      <c r="E415" s="8"/>
      <c r="F415" s="7"/>
      <c r="G415" s="8"/>
    </row>
    <row r="416" spans="5:7" ht="12.5">
      <c r="E416" s="8"/>
      <c r="F416" s="7"/>
      <c r="G416" s="8"/>
    </row>
    <row r="417" spans="5:7" ht="12.5">
      <c r="E417" s="8"/>
      <c r="F417" s="7"/>
      <c r="G417" s="8"/>
    </row>
    <row r="418" spans="5:7" ht="12.5">
      <c r="E418" s="8"/>
      <c r="F418" s="7"/>
      <c r="G418" s="8"/>
    </row>
    <row r="419" spans="5:7" ht="12.5">
      <c r="E419" s="8"/>
      <c r="F419" s="7"/>
      <c r="G419" s="8"/>
    </row>
    <row r="420" spans="5:7" ht="12.5">
      <c r="E420" s="8"/>
      <c r="F420" s="7"/>
      <c r="G420" s="8"/>
    </row>
    <row r="421" spans="5:7" ht="12.5">
      <c r="E421" s="8"/>
      <c r="F421" s="7"/>
      <c r="G421" s="8"/>
    </row>
    <row r="422" spans="5:7" ht="12.5">
      <c r="E422" s="8"/>
      <c r="F422" s="7"/>
      <c r="G422" s="8"/>
    </row>
    <row r="423" spans="5:7" ht="12.5">
      <c r="E423" s="8"/>
      <c r="F423" s="7"/>
      <c r="G423" s="8"/>
    </row>
    <row r="424" spans="5:7" ht="12.5">
      <c r="E424" s="8"/>
      <c r="F424" s="7"/>
      <c r="G424" s="8"/>
    </row>
    <row r="425" spans="5:7" ht="12.5">
      <c r="E425" s="8"/>
      <c r="F425" s="7"/>
      <c r="G425" s="8"/>
    </row>
    <row r="426" spans="5:7" ht="12.5">
      <c r="E426" s="8"/>
      <c r="F426" s="7"/>
      <c r="G426" s="8"/>
    </row>
    <row r="427" spans="5:7" ht="12.5">
      <c r="E427" s="8"/>
      <c r="F427" s="7"/>
      <c r="G427" s="8"/>
    </row>
    <row r="428" spans="5:7" ht="12.5">
      <c r="E428" s="8"/>
      <c r="F428" s="7"/>
      <c r="G428" s="8"/>
    </row>
    <row r="429" spans="5:7" ht="12.5">
      <c r="E429" s="8"/>
      <c r="F429" s="7"/>
      <c r="G429" s="8"/>
    </row>
    <row r="430" spans="5:7" ht="12.5">
      <c r="E430" s="8"/>
      <c r="F430" s="7"/>
      <c r="G430" s="8"/>
    </row>
    <row r="431" spans="5:7" ht="12.5">
      <c r="E431" s="8"/>
      <c r="F431" s="7"/>
      <c r="G431" s="8"/>
    </row>
    <row r="432" spans="5:7" ht="12.5">
      <c r="E432" s="8"/>
      <c r="F432" s="7"/>
      <c r="G432" s="8"/>
    </row>
    <row r="433" spans="5:7" ht="12.5">
      <c r="E433" s="8"/>
      <c r="F433" s="7"/>
      <c r="G433" s="8"/>
    </row>
    <row r="434" spans="5:7" ht="12.5">
      <c r="E434" s="8"/>
      <c r="F434" s="7"/>
      <c r="G434" s="8"/>
    </row>
    <row r="435" spans="5:7" ht="12.5">
      <c r="E435" s="8"/>
      <c r="F435" s="7"/>
      <c r="G435" s="8"/>
    </row>
    <row r="436" spans="5:7" ht="12.5">
      <c r="E436" s="8"/>
      <c r="F436" s="7"/>
      <c r="G436" s="8"/>
    </row>
    <row r="437" spans="5:7" ht="12.5">
      <c r="E437" s="8"/>
      <c r="F437" s="7"/>
      <c r="G437" s="8"/>
    </row>
    <row r="438" spans="5:7" ht="12.5">
      <c r="E438" s="8"/>
      <c r="F438" s="7"/>
      <c r="G438" s="8"/>
    </row>
    <row r="439" spans="5:7" ht="12.5">
      <c r="E439" s="8"/>
      <c r="F439" s="7"/>
      <c r="G439" s="8"/>
    </row>
    <row r="440" spans="5:7" ht="12.5">
      <c r="E440" s="8"/>
      <c r="F440" s="7"/>
      <c r="G440" s="8"/>
    </row>
    <row r="441" spans="5:7" ht="12.5">
      <c r="E441" s="8"/>
      <c r="F441" s="7"/>
      <c r="G441" s="8"/>
    </row>
    <row r="442" spans="5:7" ht="12.5">
      <c r="E442" s="8"/>
      <c r="F442" s="7"/>
      <c r="G442" s="8"/>
    </row>
    <row r="443" spans="5:7" ht="12.5">
      <c r="E443" s="8"/>
      <c r="F443" s="7"/>
      <c r="G443" s="8"/>
    </row>
    <row r="444" spans="5:7" ht="12.5">
      <c r="E444" s="8"/>
      <c r="F444" s="7"/>
      <c r="G444" s="8"/>
    </row>
    <row r="445" spans="5:7" ht="12.5">
      <c r="E445" s="8"/>
      <c r="F445" s="7"/>
      <c r="G445" s="8"/>
    </row>
    <row r="446" spans="5:7" ht="12.5">
      <c r="E446" s="8"/>
      <c r="F446" s="7"/>
      <c r="G446" s="8"/>
    </row>
    <row r="447" spans="5:7" ht="12.5">
      <c r="E447" s="8"/>
      <c r="F447" s="7"/>
      <c r="G447" s="8"/>
    </row>
    <row r="448" spans="5:7" ht="12.5">
      <c r="E448" s="8"/>
      <c r="F448" s="7"/>
      <c r="G448" s="8"/>
    </row>
    <row r="449" spans="5:7" ht="12.5">
      <c r="E449" s="8"/>
      <c r="F449" s="7"/>
      <c r="G449" s="8"/>
    </row>
    <row r="450" spans="5:7" ht="12.5">
      <c r="E450" s="8"/>
      <c r="F450" s="7"/>
      <c r="G450" s="8"/>
    </row>
    <row r="451" spans="5:7" ht="12.5">
      <c r="E451" s="8"/>
      <c r="F451" s="7"/>
      <c r="G451" s="8"/>
    </row>
    <row r="452" spans="5:7" ht="12.5">
      <c r="E452" s="8"/>
      <c r="F452" s="7"/>
      <c r="G452" s="8"/>
    </row>
    <row r="453" spans="5:7" ht="12.5">
      <c r="E453" s="8"/>
      <c r="F453" s="7"/>
      <c r="G453" s="8"/>
    </row>
    <row r="454" spans="5:7" ht="12.5">
      <c r="E454" s="8"/>
      <c r="F454" s="7"/>
      <c r="G454" s="8"/>
    </row>
    <row r="455" spans="5:7" ht="12.5">
      <c r="E455" s="8"/>
      <c r="F455" s="7"/>
      <c r="G455" s="8"/>
    </row>
    <row r="456" spans="5:7" ht="12.5">
      <c r="E456" s="8"/>
      <c r="F456" s="7"/>
      <c r="G456" s="8"/>
    </row>
    <row r="457" spans="5:7" ht="12.5">
      <c r="E457" s="8"/>
      <c r="F457" s="7"/>
      <c r="G457" s="8"/>
    </row>
    <row r="458" spans="5:7" ht="12.5">
      <c r="E458" s="8"/>
      <c r="F458" s="7"/>
      <c r="G458" s="8"/>
    </row>
    <row r="459" spans="5:7" ht="12.5">
      <c r="E459" s="8"/>
      <c r="F459" s="7"/>
      <c r="G459" s="8"/>
    </row>
    <row r="460" spans="5:7" ht="12.5">
      <c r="E460" s="8"/>
      <c r="F460" s="7"/>
      <c r="G460" s="8"/>
    </row>
    <row r="461" spans="5:7" ht="12.5">
      <c r="E461" s="8"/>
      <c r="F461" s="7"/>
      <c r="G461" s="8"/>
    </row>
    <row r="462" spans="5:7" ht="12.5">
      <c r="E462" s="8"/>
      <c r="F462" s="7"/>
      <c r="G462" s="8"/>
    </row>
    <row r="463" spans="5:7" ht="12.5">
      <c r="E463" s="8"/>
      <c r="F463" s="7"/>
      <c r="G463" s="8"/>
    </row>
    <row r="464" spans="5:7" ht="12.5">
      <c r="E464" s="8"/>
      <c r="F464" s="7"/>
      <c r="G464" s="8"/>
    </row>
    <row r="465" spans="5:7" ht="12.5">
      <c r="E465" s="8"/>
      <c r="F465" s="7"/>
      <c r="G465" s="8"/>
    </row>
    <row r="466" spans="5:7" ht="12.5">
      <c r="E466" s="8"/>
      <c r="F466" s="7"/>
      <c r="G466" s="8"/>
    </row>
    <row r="467" spans="5:7" ht="12.5">
      <c r="E467" s="8"/>
      <c r="F467" s="7"/>
      <c r="G467" s="8"/>
    </row>
    <row r="468" spans="5:7" ht="12.5">
      <c r="E468" s="8"/>
      <c r="F468" s="7"/>
      <c r="G468" s="8"/>
    </row>
    <row r="469" spans="5:7" ht="12.5">
      <c r="E469" s="8"/>
      <c r="F469" s="7"/>
      <c r="G469" s="8"/>
    </row>
    <row r="470" spans="5:7" ht="12.5">
      <c r="E470" s="8"/>
      <c r="F470" s="7"/>
      <c r="G470" s="8"/>
    </row>
    <row r="471" spans="5:7" ht="12.5">
      <c r="E471" s="8"/>
      <c r="F471" s="7"/>
      <c r="G471" s="8"/>
    </row>
    <row r="472" spans="5:7" ht="12.5">
      <c r="E472" s="8"/>
      <c r="F472" s="7"/>
      <c r="G472" s="8"/>
    </row>
    <row r="473" spans="5:7" ht="12.5">
      <c r="E473" s="8"/>
      <c r="F473" s="7"/>
      <c r="G473" s="8"/>
    </row>
    <row r="474" spans="5:7" ht="12.5">
      <c r="E474" s="8"/>
      <c r="F474" s="7"/>
      <c r="G474" s="8"/>
    </row>
    <row r="475" spans="5:7" ht="12.5">
      <c r="E475" s="8"/>
      <c r="F475" s="7"/>
      <c r="G475" s="8"/>
    </row>
    <row r="476" spans="5:7" ht="12.5">
      <c r="E476" s="8"/>
      <c r="F476" s="7"/>
      <c r="G476" s="8"/>
    </row>
    <row r="477" spans="5:7" ht="12.5">
      <c r="E477" s="8"/>
      <c r="F477" s="7"/>
      <c r="G477" s="8"/>
    </row>
    <row r="478" spans="5:7" ht="12.5">
      <c r="E478" s="8"/>
      <c r="F478" s="7"/>
      <c r="G478" s="8"/>
    </row>
    <row r="479" spans="5:7" ht="12.5">
      <c r="E479" s="8"/>
      <c r="F479" s="7"/>
      <c r="G479" s="8"/>
    </row>
    <row r="480" spans="5:7" ht="12.5">
      <c r="E480" s="8"/>
      <c r="F480" s="7"/>
      <c r="G480" s="8"/>
    </row>
    <row r="481" spans="5:7" ht="12.5">
      <c r="E481" s="8"/>
      <c r="F481" s="7"/>
      <c r="G481" s="8"/>
    </row>
    <row r="482" spans="5:7" ht="12.5">
      <c r="E482" s="8"/>
      <c r="F482" s="7"/>
      <c r="G482" s="8"/>
    </row>
    <row r="483" spans="5:7" ht="12.5">
      <c r="E483" s="8"/>
      <c r="F483" s="7"/>
      <c r="G483" s="8"/>
    </row>
    <row r="484" spans="5:7" ht="12.5">
      <c r="E484" s="8"/>
      <c r="F484" s="7"/>
      <c r="G484" s="8"/>
    </row>
    <row r="485" spans="5:7" ht="12.5">
      <c r="E485" s="8"/>
      <c r="F485" s="7"/>
      <c r="G485" s="8"/>
    </row>
    <row r="486" spans="5:7" ht="12.5">
      <c r="E486" s="8"/>
      <c r="F486" s="7"/>
      <c r="G486" s="8"/>
    </row>
    <row r="487" spans="5:7" ht="12.5">
      <c r="E487" s="8"/>
      <c r="F487" s="7"/>
      <c r="G487" s="8"/>
    </row>
    <row r="488" spans="5:7" ht="12.5">
      <c r="E488" s="8"/>
      <c r="F488" s="7"/>
      <c r="G488" s="8"/>
    </row>
    <row r="489" spans="5:7" ht="12.5">
      <c r="E489" s="8"/>
      <c r="F489" s="7"/>
      <c r="G489" s="8"/>
    </row>
    <row r="490" spans="5:7" ht="12.5">
      <c r="E490" s="8"/>
      <c r="F490" s="7"/>
      <c r="G490" s="8"/>
    </row>
    <row r="491" spans="5:7" ht="12.5">
      <c r="E491" s="8"/>
      <c r="F491" s="7"/>
      <c r="G491" s="8"/>
    </row>
    <row r="492" spans="5:7" ht="12.5">
      <c r="E492" s="8"/>
      <c r="F492" s="7"/>
      <c r="G492" s="8"/>
    </row>
    <row r="493" spans="5:7" ht="12.5">
      <c r="E493" s="8"/>
      <c r="F493" s="7"/>
      <c r="G493" s="8"/>
    </row>
    <row r="494" spans="5:7" ht="12.5">
      <c r="E494" s="8"/>
      <c r="F494" s="7"/>
      <c r="G494" s="8"/>
    </row>
    <row r="495" spans="5:7" ht="12.5">
      <c r="E495" s="8"/>
      <c r="F495" s="7"/>
      <c r="G495" s="8"/>
    </row>
    <row r="496" spans="5:7" ht="12.5">
      <c r="E496" s="8"/>
      <c r="F496" s="7"/>
      <c r="G496" s="8"/>
    </row>
    <row r="497" spans="5:7" ht="12.5">
      <c r="E497" s="8"/>
      <c r="F497" s="7"/>
      <c r="G497" s="8"/>
    </row>
    <row r="498" spans="5:7" ht="12.5">
      <c r="E498" s="8"/>
      <c r="F498" s="7"/>
      <c r="G498" s="8"/>
    </row>
    <row r="499" spans="5:7" ht="12.5">
      <c r="E499" s="8"/>
      <c r="F499" s="7"/>
      <c r="G499" s="8"/>
    </row>
    <row r="500" spans="5:7" ht="12.5">
      <c r="E500" s="8"/>
      <c r="F500" s="7"/>
      <c r="G500" s="8"/>
    </row>
    <row r="501" spans="5:7" ht="12.5">
      <c r="E501" s="8"/>
      <c r="F501" s="7"/>
      <c r="G501" s="8"/>
    </row>
    <row r="502" spans="5:7" ht="12.5">
      <c r="E502" s="8"/>
      <c r="F502" s="7"/>
      <c r="G502" s="8"/>
    </row>
    <row r="503" spans="5:7" ht="12.5">
      <c r="E503" s="8"/>
      <c r="F503" s="7"/>
      <c r="G503" s="8"/>
    </row>
    <row r="504" spans="5:7" ht="12.5">
      <c r="E504" s="8"/>
      <c r="F504" s="7"/>
      <c r="G504" s="8"/>
    </row>
    <row r="505" spans="5:7" ht="12.5">
      <c r="E505" s="8"/>
      <c r="F505" s="7"/>
      <c r="G505" s="8"/>
    </row>
    <row r="506" spans="5:7" ht="12.5">
      <c r="E506" s="8"/>
      <c r="F506" s="7"/>
      <c r="G506" s="8"/>
    </row>
    <row r="507" spans="5:7" ht="12.5">
      <c r="E507" s="8"/>
      <c r="F507" s="7"/>
      <c r="G507" s="8"/>
    </row>
    <row r="508" spans="5:7" ht="12.5">
      <c r="E508" s="8"/>
      <c r="F508" s="7"/>
      <c r="G508" s="8"/>
    </row>
    <row r="509" spans="5:7" ht="12.5">
      <c r="E509" s="8"/>
      <c r="F509" s="7"/>
      <c r="G509" s="8"/>
    </row>
    <row r="510" spans="5:7" ht="12.5">
      <c r="E510" s="8"/>
      <c r="F510" s="7"/>
      <c r="G510" s="8"/>
    </row>
    <row r="511" spans="5:7" ht="12.5">
      <c r="E511" s="8"/>
      <c r="F511" s="7"/>
      <c r="G511" s="8"/>
    </row>
    <row r="512" spans="5:7" ht="12.5">
      <c r="E512" s="8"/>
      <c r="F512" s="7"/>
      <c r="G512" s="8"/>
    </row>
    <row r="513" spans="5:7" ht="12.5">
      <c r="E513" s="8"/>
      <c r="F513" s="7"/>
      <c r="G513" s="8"/>
    </row>
    <row r="514" spans="5:7" ht="12.5">
      <c r="E514" s="8"/>
      <c r="F514" s="7"/>
      <c r="G514" s="8"/>
    </row>
    <row r="515" spans="5:7" ht="12.5">
      <c r="E515" s="8"/>
      <c r="F515" s="7"/>
      <c r="G515" s="8"/>
    </row>
    <row r="516" spans="5:7" ht="12.5">
      <c r="E516" s="8"/>
      <c r="F516" s="7"/>
      <c r="G516" s="8"/>
    </row>
    <row r="517" spans="5:7" ht="12.5">
      <c r="E517" s="8"/>
      <c r="F517" s="7"/>
      <c r="G517" s="8"/>
    </row>
    <row r="518" spans="5:7" ht="12.5">
      <c r="E518" s="8"/>
      <c r="F518" s="7"/>
      <c r="G518" s="8"/>
    </row>
    <row r="519" spans="5:7" ht="12.5">
      <c r="E519" s="8"/>
      <c r="F519" s="7"/>
      <c r="G519" s="8"/>
    </row>
    <row r="520" spans="5:7" ht="12.5">
      <c r="E520" s="8"/>
      <c r="F520" s="7"/>
      <c r="G520" s="8"/>
    </row>
    <row r="521" spans="5:7" ht="12.5">
      <c r="E521" s="8"/>
      <c r="F521" s="7"/>
      <c r="G521" s="8"/>
    </row>
    <row r="522" spans="5:7" ht="12.5">
      <c r="E522" s="8"/>
      <c r="F522" s="7"/>
      <c r="G522" s="8"/>
    </row>
    <row r="523" spans="5:7" ht="12.5">
      <c r="E523" s="8"/>
      <c r="F523" s="7"/>
      <c r="G523" s="8"/>
    </row>
    <row r="524" spans="5:7" ht="12.5">
      <c r="E524" s="8"/>
      <c r="F524" s="7"/>
      <c r="G524" s="8"/>
    </row>
    <row r="525" spans="5:7" ht="12.5">
      <c r="E525" s="8"/>
      <c r="F525" s="7"/>
      <c r="G525" s="8"/>
    </row>
    <row r="526" spans="5:7" ht="12.5">
      <c r="E526" s="8"/>
      <c r="F526" s="7"/>
      <c r="G526" s="8"/>
    </row>
    <row r="527" spans="5:7" ht="12.5">
      <c r="E527" s="8"/>
      <c r="F527" s="7"/>
      <c r="G527" s="8"/>
    </row>
    <row r="528" spans="5:7" ht="12.5">
      <c r="E528" s="8"/>
      <c r="F528" s="7"/>
      <c r="G528" s="8"/>
    </row>
    <row r="529" spans="5:7" ht="12.5">
      <c r="E529" s="8"/>
      <c r="F529" s="7"/>
      <c r="G529" s="8"/>
    </row>
    <row r="530" spans="5:7" ht="12.5">
      <c r="E530" s="8"/>
      <c r="F530" s="7"/>
      <c r="G530" s="8"/>
    </row>
    <row r="531" spans="5:7" ht="12.5">
      <c r="E531" s="8"/>
      <c r="F531" s="7"/>
      <c r="G531" s="8"/>
    </row>
    <row r="532" spans="5:7" ht="12.5">
      <c r="E532" s="8"/>
      <c r="F532" s="7"/>
      <c r="G532" s="8"/>
    </row>
    <row r="533" spans="5:7" ht="12.5">
      <c r="E533" s="8"/>
      <c r="F533" s="7"/>
      <c r="G533" s="8"/>
    </row>
    <row r="534" spans="5:7" ht="12.5">
      <c r="E534" s="8"/>
      <c r="F534" s="7"/>
      <c r="G534" s="8"/>
    </row>
    <row r="535" spans="5:7" ht="12.5">
      <c r="E535" s="8"/>
      <c r="F535" s="7"/>
      <c r="G535" s="8"/>
    </row>
    <row r="536" spans="5:7" ht="12.5">
      <c r="E536" s="8"/>
      <c r="F536" s="7"/>
      <c r="G536" s="8"/>
    </row>
    <row r="537" spans="5:7" ht="12.5">
      <c r="E537" s="8"/>
      <c r="F537" s="7"/>
      <c r="G537" s="8"/>
    </row>
    <row r="538" spans="5:7" ht="12.5">
      <c r="E538" s="8"/>
      <c r="F538" s="7"/>
      <c r="G538" s="8"/>
    </row>
    <row r="539" spans="5:7" ht="12.5">
      <c r="E539" s="8"/>
      <c r="F539" s="7"/>
      <c r="G539" s="8"/>
    </row>
    <row r="540" spans="5:7" ht="12.5">
      <c r="E540" s="8"/>
      <c r="F540" s="7"/>
      <c r="G540" s="8"/>
    </row>
    <row r="541" spans="5:7" ht="12.5">
      <c r="E541" s="8"/>
      <c r="F541" s="7"/>
      <c r="G541" s="8"/>
    </row>
    <row r="542" spans="5:7" ht="12.5">
      <c r="E542" s="8"/>
      <c r="F542" s="7"/>
      <c r="G542" s="8"/>
    </row>
    <row r="543" spans="5:7" ht="12.5">
      <c r="E543" s="8"/>
      <c r="F543" s="7"/>
      <c r="G543" s="8"/>
    </row>
    <row r="544" spans="5:7" ht="12.5">
      <c r="E544" s="8"/>
      <c r="F544" s="7"/>
      <c r="G544" s="8"/>
    </row>
    <row r="545" spans="5:7" ht="12.5">
      <c r="E545" s="8"/>
      <c r="F545" s="7"/>
      <c r="G545" s="8"/>
    </row>
    <row r="546" spans="5:7" ht="12.5">
      <c r="E546" s="8"/>
      <c r="F546" s="7"/>
      <c r="G546" s="8"/>
    </row>
    <row r="547" spans="5:7" ht="12.5">
      <c r="E547" s="8"/>
      <c r="F547" s="7"/>
      <c r="G547" s="8"/>
    </row>
    <row r="548" spans="5:7" ht="12.5">
      <c r="E548" s="8"/>
      <c r="F548" s="7"/>
      <c r="G548" s="8"/>
    </row>
    <row r="549" spans="5:7" ht="12.5">
      <c r="E549" s="8"/>
      <c r="F549" s="7"/>
      <c r="G549" s="8"/>
    </row>
    <row r="550" spans="5:7" ht="12.5">
      <c r="E550" s="8"/>
      <c r="F550" s="7"/>
      <c r="G550" s="8"/>
    </row>
    <row r="551" spans="5:7" ht="12.5">
      <c r="E551" s="8"/>
      <c r="F551" s="7"/>
      <c r="G551" s="8"/>
    </row>
    <row r="552" spans="5:7" ht="12.5">
      <c r="E552" s="8"/>
      <c r="F552" s="7"/>
      <c r="G552" s="8"/>
    </row>
    <row r="553" spans="5:7" ht="12.5">
      <c r="E553" s="8"/>
      <c r="F553" s="7"/>
      <c r="G553" s="8"/>
    </row>
    <row r="554" spans="5:7" ht="12.5">
      <c r="E554" s="8"/>
      <c r="F554" s="7"/>
      <c r="G554" s="8"/>
    </row>
    <row r="555" spans="5:7" ht="12.5">
      <c r="E555" s="8"/>
      <c r="F555" s="7"/>
      <c r="G555" s="8"/>
    </row>
    <row r="556" spans="5:7" ht="12.5">
      <c r="E556" s="8"/>
      <c r="F556" s="7"/>
      <c r="G556" s="8"/>
    </row>
    <row r="557" spans="5:7" ht="12.5">
      <c r="E557" s="8"/>
      <c r="F557" s="7"/>
      <c r="G557" s="8"/>
    </row>
    <row r="558" spans="5:7" ht="12.5">
      <c r="E558" s="8"/>
      <c r="F558" s="7"/>
      <c r="G558" s="8"/>
    </row>
    <row r="559" spans="5:7" ht="12.5">
      <c r="E559" s="8"/>
      <c r="F559" s="7"/>
      <c r="G559" s="8"/>
    </row>
    <row r="560" spans="5:7" ht="12.5">
      <c r="E560" s="8"/>
      <c r="F560" s="7"/>
      <c r="G560" s="8"/>
    </row>
    <row r="561" spans="5:7" ht="12.5">
      <c r="E561" s="8"/>
      <c r="F561" s="7"/>
      <c r="G561" s="8"/>
    </row>
    <row r="562" spans="5:7" ht="12.5">
      <c r="E562" s="8"/>
      <c r="F562" s="7"/>
      <c r="G562" s="8"/>
    </row>
    <row r="563" spans="5:7" ht="12.5">
      <c r="E563" s="8"/>
      <c r="F563" s="7"/>
      <c r="G563" s="8"/>
    </row>
    <row r="564" spans="5:7" ht="12.5">
      <c r="E564" s="8"/>
      <c r="F564" s="7"/>
      <c r="G564" s="8"/>
    </row>
    <row r="565" spans="5:7" ht="12.5">
      <c r="E565" s="8"/>
      <c r="F565" s="7"/>
      <c r="G565" s="8"/>
    </row>
    <row r="566" spans="5:7" ht="12.5">
      <c r="E566" s="8"/>
      <c r="F566" s="7"/>
      <c r="G566" s="8"/>
    </row>
    <row r="567" spans="5:7" ht="12.5">
      <c r="E567" s="8"/>
      <c r="F567" s="7"/>
      <c r="G567" s="8"/>
    </row>
    <row r="568" spans="5:7" ht="12.5">
      <c r="E568" s="8"/>
      <c r="F568" s="7"/>
      <c r="G568" s="8"/>
    </row>
    <row r="569" spans="5:7" ht="12.5">
      <c r="E569" s="8"/>
      <c r="F569" s="7"/>
      <c r="G569" s="8"/>
    </row>
    <row r="570" spans="5:7" ht="12.5">
      <c r="E570" s="8"/>
      <c r="F570" s="7"/>
      <c r="G570" s="8"/>
    </row>
    <row r="571" spans="5:7" ht="12.5">
      <c r="E571" s="8"/>
      <c r="F571" s="7"/>
      <c r="G571" s="8"/>
    </row>
    <row r="572" spans="5:7" ht="12.5">
      <c r="E572" s="8"/>
      <c r="F572" s="7"/>
      <c r="G572" s="8"/>
    </row>
    <row r="573" spans="5:7" ht="12.5">
      <c r="E573" s="8"/>
      <c r="F573" s="7"/>
      <c r="G573" s="8"/>
    </row>
    <row r="574" spans="5:7" ht="12.5">
      <c r="E574" s="8"/>
      <c r="F574" s="7"/>
      <c r="G574" s="8"/>
    </row>
    <row r="575" spans="5:7" ht="12.5">
      <c r="E575" s="8"/>
      <c r="F575" s="7"/>
      <c r="G575" s="8"/>
    </row>
    <row r="576" spans="5:7" ht="12.5">
      <c r="E576" s="8"/>
      <c r="F576" s="7"/>
      <c r="G576" s="8"/>
    </row>
    <row r="577" spans="5:7" ht="12.5">
      <c r="E577" s="8"/>
      <c r="F577" s="7"/>
      <c r="G577" s="8"/>
    </row>
    <row r="578" spans="5:7" ht="12.5">
      <c r="E578" s="8"/>
      <c r="F578" s="7"/>
      <c r="G578" s="8"/>
    </row>
    <row r="579" spans="5:7" ht="12.5">
      <c r="E579" s="8"/>
      <c r="F579" s="7"/>
      <c r="G579" s="8"/>
    </row>
    <row r="580" spans="5:7" ht="12.5">
      <c r="E580" s="8"/>
      <c r="F580" s="7"/>
      <c r="G580" s="8"/>
    </row>
    <row r="581" spans="5:7" ht="12.5">
      <c r="E581" s="8"/>
      <c r="F581" s="7"/>
      <c r="G581" s="8"/>
    </row>
    <row r="582" spans="5:7" ht="12.5">
      <c r="E582" s="8"/>
      <c r="F582" s="7"/>
      <c r="G582" s="8"/>
    </row>
    <row r="583" spans="5:7" ht="12.5">
      <c r="E583" s="8"/>
      <c r="F583" s="7"/>
      <c r="G583" s="8"/>
    </row>
    <row r="584" spans="5:7" ht="12.5">
      <c r="E584" s="8"/>
      <c r="F584" s="7"/>
      <c r="G584" s="8"/>
    </row>
    <row r="585" spans="5:7" ht="12.5">
      <c r="E585" s="8"/>
      <c r="F585" s="7"/>
      <c r="G585" s="8"/>
    </row>
    <row r="586" spans="5:7" ht="12.5">
      <c r="E586" s="8"/>
      <c r="F586" s="7"/>
      <c r="G586" s="8"/>
    </row>
    <row r="587" spans="5:7" ht="12.5">
      <c r="E587" s="8"/>
      <c r="F587" s="7"/>
      <c r="G587" s="8"/>
    </row>
    <row r="588" spans="5:7" ht="12.5">
      <c r="E588" s="8"/>
      <c r="F588" s="7"/>
      <c r="G588" s="8"/>
    </row>
    <row r="589" spans="5:7" ht="12.5">
      <c r="E589" s="8"/>
      <c r="F589" s="7"/>
      <c r="G589" s="8"/>
    </row>
    <row r="590" spans="5:7" ht="12.5">
      <c r="E590" s="8"/>
      <c r="F590" s="7"/>
      <c r="G590" s="8"/>
    </row>
    <row r="591" spans="5:7" ht="12.5">
      <c r="E591" s="8"/>
      <c r="F591" s="7"/>
      <c r="G591" s="8"/>
    </row>
    <row r="592" spans="5:7" ht="12.5">
      <c r="E592" s="8"/>
      <c r="F592" s="7"/>
      <c r="G592" s="8"/>
    </row>
    <row r="593" spans="5:7" ht="12.5">
      <c r="E593" s="8"/>
      <c r="F593" s="7"/>
      <c r="G593" s="8"/>
    </row>
    <row r="594" spans="5:7" ht="12.5">
      <c r="E594" s="8"/>
      <c r="F594" s="7"/>
      <c r="G594" s="8"/>
    </row>
    <row r="595" spans="5:7" ht="12.5">
      <c r="E595" s="8"/>
      <c r="F595" s="7"/>
      <c r="G595" s="8"/>
    </row>
    <row r="596" spans="5:7" ht="12.5">
      <c r="E596" s="8"/>
      <c r="F596" s="7"/>
      <c r="G596" s="8"/>
    </row>
    <row r="597" spans="5:7" ht="12.5">
      <c r="E597" s="8"/>
      <c r="F597" s="7"/>
      <c r="G597" s="8"/>
    </row>
    <row r="598" spans="5:7" ht="12.5">
      <c r="E598" s="8"/>
      <c r="F598" s="7"/>
      <c r="G598" s="8"/>
    </row>
    <row r="599" spans="5:7" ht="12.5">
      <c r="E599" s="8"/>
      <c r="F599" s="7"/>
      <c r="G599" s="8"/>
    </row>
    <row r="600" spans="5:7" ht="12.5">
      <c r="E600" s="8"/>
      <c r="F600" s="7"/>
      <c r="G600" s="8"/>
    </row>
    <row r="601" spans="5:7" ht="12.5">
      <c r="E601" s="8"/>
      <c r="F601" s="7"/>
      <c r="G601" s="8"/>
    </row>
    <row r="602" spans="5:7" ht="12.5">
      <c r="E602" s="8"/>
      <c r="F602" s="7"/>
      <c r="G602" s="8"/>
    </row>
    <row r="603" spans="5:7" ht="12.5">
      <c r="E603" s="8"/>
      <c r="F603" s="7"/>
      <c r="G603" s="8"/>
    </row>
    <row r="604" spans="5:7" ht="12.5">
      <c r="E604" s="8"/>
      <c r="F604" s="7"/>
      <c r="G604" s="8"/>
    </row>
    <row r="605" spans="5:7" ht="12.5">
      <c r="E605" s="8"/>
      <c r="F605" s="7"/>
      <c r="G605" s="8"/>
    </row>
    <row r="606" spans="5:7" ht="12.5">
      <c r="E606" s="8"/>
      <c r="F606" s="7"/>
      <c r="G606" s="8"/>
    </row>
    <row r="607" spans="5:7" ht="12.5">
      <c r="E607" s="8"/>
      <c r="F607" s="7"/>
      <c r="G607" s="8"/>
    </row>
    <row r="608" spans="5:7" ht="12.5">
      <c r="E608" s="8"/>
      <c r="F608" s="7"/>
      <c r="G608" s="8"/>
    </row>
    <row r="609" spans="5:7" ht="12.5">
      <c r="E609" s="8"/>
      <c r="F609" s="7"/>
      <c r="G609" s="8"/>
    </row>
    <row r="610" spans="5:7" ht="12.5">
      <c r="E610" s="8"/>
      <c r="F610" s="7"/>
      <c r="G610" s="8"/>
    </row>
    <row r="611" spans="5:7" ht="12.5">
      <c r="E611" s="8"/>
      <c r="F611" s="7"/>
      <c r="G611" s="8"/>
    </row>
    <row r="612" spans="5:7" ht="12.5">
      <c r="E612" s="8"/>
      <c r="F612" s="7"/>
      <c r="G612" s="8"/>
    </row>
    <row r="613" spans="5:7" ht="12.5">
      <c r="E613" s="8"/>
      <c r="F613" s="7"/>
      <c r="G613" s="8"/>
    </row>
    <row r="614" spans="5:7" ht="12.5">
      <c r="E614" s="8"/>
      <c r="F614" s="7"/>
      <c r="G614" s="8"/>
    </row>
    <row r="615" spans="5:7" ht="12.5">
      <c r="E615" s="8"/>
      <c r="F615" s="7"/>
      <c r="G615" s="8"/>
    </row>
    <row r="616" spans="5:7" ht="12.5">
      <c r="E616" s="8"/>
      <c r="F616" s="7"/>
      <c r="G616" s="8"/>
    </row>
    <row r="617" spans="5:7" ht="12.5">
      <c r="E617" s="8"/>
      <c r="F617" s="7"/>
      <c r="G617" s="8"/>
    </row>
    <row r="618" spans="5:7" ht="12.5">
      <c r="E618" s="8"/>
      <c r="F618" s="7"/>
      <c r="G618" s="8"/>
    </row>
    <row r="619" spans="5:7" ht="12.5">
      <c r="E619" s="8"/>
      <c r="F619" s="7"/>
      <c r="G619" s="8"/>
    </row>
    <row r="620" spans="5:7" ht="12.5">
      <c r="E620" s="8"/>
      <c r="F620" s="7"/>
      <c r="G620" s="8"/>
    </row>
    <row r="621" spans="5:7" ht="12.5">
      <c r="E621" s="8"/>
      <c r="F621" s="7"/>
      <c r="G621" s="8"/>
    </row>
    <row r="622" spans="5:7" ht="12.5">
      <c r="E622" s="8"/>
      <c r="F622" s="7"/>
      <c r="G622" s="8"/>
    </row>
    <row r="623" spans="5:7" ht="12.5">
      <c r="E623" s="8"/>
      <c r="F623" s="7"/>
      <c r="G623" s="8"/>
    </row>
    <row r="624" spans="5:7" ht="12.5">
      <c r="E624" s="8"/>
      <c r="F624" s="7"/>
      <c r="G624" s="8"/>
    </row>
    <row r="625" spans="5:7" ht="12.5">
      <c r="E625" s="8"/>
      <c r="F625" s="7"/>
      <c r="G625" s="8"/>
    </row>
    <row r="626" spans="5:7" ht="12.5">
      <c r="E626" s="8"/>
      <c r="F626" s="7"/>
      <c r="G626" s="8"/>
    </row>
    <row r="627" spans="5:7" ht="12.5">
      <c r="E627" s="8"/>
      <c r="F627" s="7"/>
      <c r="G627" s="8"/>
    </row>
    <row r="628" spans="5:7" ht="12.5">
      <c r="E628" s="8"/>
      <c r="F628" s="7"/>
      <c r="G628" s="8"/>
    </row>
    <row r="629" spans="5:7" ht="12.5">
      <c r="E629" s="8"/>
      <c r="F629" s="7"/>
      <c r="G629" s="8"/>
    </row>
    <row r="630" spans="5:7" ht="12.5">
      <c r="E630" s="8"/>
      <c r="F630" s="7"/>
      <c r="G630" s="8"/>
    </row>
    <row r="631" spans="5:7" ht="12.5">
      <c r="E631" s="8"/>
      <c r="F631" s="7"/>
      <c r="G631" s="8"/>
    </row>
    <row r="632" spans="5:7" ht="12.5">
      <c r="E632" s="8"/>
      <c r="F632" s="7"/>
      <c r="G632" s="8"/>
    </row>
    <row r="633" spans="5:7" ht="12.5">
      <c r="E633" s="8"/>
      <c r="F633" s="7"/>
      <c r="G633" s="8"/>
    </row>
    <row r="634" spans="5:7" ht="12.5">
      <c r="E634" s="8"/>
      <c r="F634" s="7"/>
      <c r="G634" s="8"/>
    </row>
    <row r="635" spans="5:7" ht="12.5">
      <c r="E635" s="8"/>
      <c r="F635" s="7"/>
      <c r="G635" s="8"/>
    </row>
    <row r="636" spans="5:7" ht="12.5">
      <c r="E636" s="8"/>
      <c r="F636" s="7"/>
      <c r="G636" s="8"/>
    </row>
    <row r="637" spans="5:7" ht="12.5">
      <c r="E637" s="8"/>
      <c r="F637" s="7"/>
      <c r="G637" s="8"/>
    </row>
    <row r="638" spans="5:7" ht="12.5">
      <c r="E638" s="8"/>
      <c r="F638" s="7"/>
      <c r="G638" s="8"/>
    </row>
    <row r="639" spans="5:7" ht="12.5">
      <c r="E639" s="8"/>
      <c r="F639" s="7"/>
      <c r="G639" s="8"/>
    </row>
    <row r="640" spans="5:7" ht="12.5">
      <c r="E640" s="8"/>
      <c r="F640" s="7"/>
      <c r="G640" s="8"/>
    </row>
    <row r="641" spans="5:7" ht="12.5">
      <c r="E641" s="8"/>
      <c r="F641" s="7"/>
      <c r="G641" s="8"/>
    </row>
    <row r="642" spans="5:7" ht="12.5">
      <c r="E642" s="8"/>
      <c r="F642" s="7"/>
      <c r="G642" s="8"/>
    </row>
    <row r="643" spans="5:7" ht="12.5">
      <c r="E643" s="8"/>
      <c r="F643" s="7"/>
      <c r="G643" s="8"/>
    </row>
    <row r="644" spans="5:7" ht="12.5">
      <c r="E644" s="8"/>
      <c r="F644" s="7"/>
      <c r="G644" s="8"/>
    </row>
    <row r="645" spans="5:7" ht="12.5">
      <c r="E645" s="8"/>
      <c r="F645" s="7"/>
      <c r="G645" s="8"/>
    </row>
    <row r="646" spans="5:7" ht="12.5">
      <c r="E646" s="8"/>
      <c r="F646" s="7"/>
      <c r="G646" s="8"/>
    </row>
    <row r="647" spans="5:7" ht="12.5">
      <c r="E647" s="8"/>
      <c r="F647" s="7"/>
      <c r="G647" s="8"/>
    </row>
    <row r="648" spans="5:7" ht="12.5">
      <c r="E648" s="8"/>
      <c r="F648" s="7"/>
      <c r="G648" s="8"/>
    </row>
    <row r="649" spans="5:7" ht="12.5">
      <c r="E649" s="8"/>
      <c r="F649" s="7"/>
      <c r="G649" s="8"/>
    </row>
    <row r="650" spans="5:7" ht="12.5">
      <c r="E650" s="8"/>
      <c r="F650" s="7"/>
      <c r="G650" s="8"/>
    </row>
    <row r="651" spans="5:7" ht="12.5">
      <c r="E651" s="8"/>
      <c r="F651" s="7"/>
      <c r="G651" s="8"/>
    </row>
    <row r="652" spans="5:7" ht="12.5">
      <c r="E652" s="8"/>
      <c r="F652" s="7"/>
      <c r="G652" s="8"/>
    </row>
    <row r="653" spans="5:7" ht="12.5">
      <c r="E653" s="8"/>
      <c r="F653" s="7"/>
      <c r="G653" s="8"/>
    </row>
    <row r="654" spans="5:7" ht="12.5">
      <c r="E654" s="8"/>
      <c r="F654" s="7"/>
      <c r="G654" s="8"/>
    </row>
    <row r="655" spans="5:7" ht="12.5">
      <c r="E655" s="8"/>
      <c r="F655" s="7"/>
      <c r="G655" s="8"/>
    </row>
    <row r="656" spans="5:7" ht="12.5">
      <c r="E656" s="8"/>
      <c r="F656" s="7"/>
      <c r="G656" s="8"/>
    </row>
    <row r="657" spans="5:7" ht="12.5">
      <c r="E657" s="8"/>
      <c r="F657" s="7"/>
      <c r="G657" s="8"/>
    </row>
    <row r="658" spans="5:7" ht="12.5">
      <c r="E658" s="8"/>
      <c r="F658" s="7"/>
      <c r="G658" s="8"/>
    </row>
    <row r="659" spans="5:7" ht="12.5">
      <c r="E659" s="8"/>
      <c r="F659" s="7"/>
      <c r="G659" s="8"/>
    </row>
    <row r="660" spans="5:7" ht="12.5">
      <c r="E660" s="8"/>
      <c r="F660" s="7"/>
      <c r="G660" s="8"/>
    </row>
    <row r="661" spans="5:7" ht="12.5">
      <c r="E661" s="8"/>
      <c r="F661" s="7"/>
      <c r="G661" s="8"/>
    </row>
    <row r="662" spans="5:7" ht="12.5">
      <c r="E662" s="8"/>
      <c r="F662" s="7"/>
      <c r="G662" s="8"/>
    </row>
    <row r="663" spans="5:7" ht="12.5">
      <c r="E663" s="8"/>
      <c r="F663" s="7"/>
      <c r="G663" s="8"/>
    </row>
    <row r="664" spans="5:7" ht="12.5">
      <c r="E664" s="8"/>
      <c r="F664" s="7"/>
      <c r="G664" s="8"/>
    </row>
    <row r="665" spans="5:7" ht="12.5">
      <c r="E665" s="8"/>
      <c r="F665" s="7"/>
      <c r="G665" s="8"/>
    </row>
    <row r="666" spans="5:7" ht="12.5">
      <c r="E666" s="8"/>
      <c r="F666" s="7"/>
      <c r="G666" s="8"/>
    </row>
    <row r="667" spans="5:7" ht="12.5">
      <c r="E667" s="8"/>
      <c r="F667" s="7"/>
      <c r="G667" s="8"/>
    </row>
    <row r="668" spans="5:7" ht="12.5">
      <c r="E668" s="8"/>
      <c r="F668" s="7"/>
      <c r="G668" s="8"/>
    </row>
    <row r="669" spans="5:7" ht="12.5">
      <c r="E669" s="8"/>
      <c r="F669" s="7"/>
      <c r="G669" s="8"/>
    </row>
    <row r="670" spans="5:7" ht="12.5">
      <c r="E670" s="8"/>
      <c r="F670" s="7"/>
      <c r="G670" s="8"/>
    </row>
    <row r="671" spans="5:7" ht="12.5">
      <c r="E671" s="8"/>
      <c r="F671" s="7"/>
      <c r="G671" s="8"/>
    </row>
    <row r="672" spans="5:7" ht="12.5">
      <c r="E672" s="8"/>
      <c r="F672" s="7"/>
      <c r="G672" s="8"/>
    </row>
    <row r="673" spans="5:7" ht="12.5">
      <c r="E673" s="8"/>
      <c r="F673" s="7"/>
      <c r="G673" s="8"/>
    </row>
    <row r="674" spans="5:7" ht="12.5">
      <c r="E674" s="8"/>
      <c r="F674" s="7"/>
      <c r="G674" s="8"/>
    </row>
    <row r="675" spans="5:7" ht="12.5">
      <c r="E675" s="8"/>
      <c r="F675" s="7"/>
      <c r="G675" s="8"/>
    </row>
    <row r="676" spans="5:7" ht="12.5">
      <c r="E676" s="8"/>
      <c r="F676" s="7"/>
      <c r="G676" s="8"/>
    </row>
    <row r="677" spans="5:7" ht="12.5">
      <c r="E677" s="8"/>
      <c r="F677" s="7"/>
      <c r="G677" s="8"/>
    </row>
    <row r="678" spans="5:7" ht="12.5">
      <c r="E678" s="8"/>
      <c r="F678" s="7"/>
      <c r="G678" s="8"/>
    </row>
    <row r="679" spans="5:7" ht="12.5">
      <c r="E679" s="8"/>
      <c r="F679" s="7"/>
      <c r="G679" s="8"/>
    </row>
    <row r="680" spans="5:7" ht="12.5">
      <c r="E680" s="8"/>
      <c r="F680" s="7"/>
      <c r="G680" s="8"/>
    </row>
    <row r="681" spans="5:7" ht="12.5">
      <c r="E681" s="8"/>
      <c r="F681" s="7"/>
      <c r="G681" s="8"/>
    </row>
    <row r="682" spans="5:7" ht="12.5">
      <c r="E682" s="8"/>
      <c r="F682" s="7"/>
      <c r="G682" s="8"/>
    </row>
    <row r="683" spans="5:7" ht="12.5">
      <c r="E683" s="8"/>
      <c r="F683" s="7"/>
      <c r="G683" s="8"/>
    </row>
    <row r="684" spans="5:7" ht="12.5">
      <c r="E684" s="8"/>
      <c r="F684" s="7"/>
      <c r="G684" s="8"/>
    </row>
    <row r="685" spans="5:7" ht="12.5">
      <c r="E685" s="8"/>
      <c r="F685" s="7"/>
      <c r="G685" s="8"/>
    </row>
    <row r="686" spans="5:7" ht="12.5">
      <c r="E686" s="8"/>
      <c r="F686" s="7"/>
      <c r="G686" s="8"/>
    </row>
    <row r="687" spans="5:7" ht="12.5">
      <c r="E687" s="8"/>
      <c r="F687" s="7"/>
      <c r="G687" s="8"/>
    </row>
    <row r="688" spans="5:7" ht="12.5">
      <c r="E688" s="8"/>
      <c r="F688" s="7"/>
      <c r="G688" s="8"/>
    </row>
    <row r="689" spans="5:7" ht="12.5">
      <c r="E689" s="8"/>
      <c r="F689" s="7"/>
      <c r="G689" s="8"/>
    </row>
    <row r="690" spans="5:7" ht="12.5">
      <c r="E690" s="8"/>
      <c r="F690" s="7"/>
      <c r="G690" s="8"/>
    </row>
    <row r="691" spans="5:7" ht="12.5">
      <c r="E691" s="8"/>
      <c r="F691" s="7"/>
      <c r="G691" s="8"/>
    </row>
    <row r="692" spans="5:7" ht="12.5">
      <c r="E692" s="8"/>
      <c r="F692" s="7"/>
      <c r="G692" s="8"/>
    </row>
    <row r="693" spans="5:7" ht="12.5">
      <c r="E693" s="8"/>
      <c r="F693" s="7"/>
      <c r="G693" s="8"/>
    </row>
    <row r="694" spans="5:7" ht="12.5">
      <c r="E694" s="8"/>
      <c r="F694" s="7"/>
      <c r="G694" s="8"/>
    </row>
    <row r="695" spans="5:7" ht="12.5">
      <c r="E695" s="8"/>
      <c r="F695" s="7"/>
      <c r="G695" s="8"/>
    </row>
    <row r="696" spans="5:7" ht="12.5">
      <c r="E696" s="8"/>
      <c r="F696" s="7"/>
      <c r="G696" s="8"/>
    </row>
    <row r="697" spans="5:7" ht="12.5">
      <c r="E697" s="8"/>
      <c r="F697" s="7"/>
      <c r="G697" s="8"/>
    </row>
    <row r="698" spans="5:7" ht="12.5">
      <c r="E698" s="8"/>
      <c r="F698" s="7"/>
      <c r="G698" s="8"/>
    </row>
    <row r="699" spans="5:7" ht="12.5">
      <c r="E699" s="8"/>
      <c r="F699" s="7"/>
      <c r="G699" s="8"/>
    </row>
    <row r="700" spans="5:7" ht="12.5">
      <c r="E700" s="8"/>
      <c r="F700" s="7"/>
      <c r="G700" s="8"/>
    </row>
    <row r="701" spans="5:7" ht="12.5">
      <c r="E701" s="8"/>
      <c r="F701" s="7"/>
      <c r="G701" s="8"/>
    </row>
    <row r="702" spans="5:7" ht="12.5">
      <c r="E702" s="8"/>
      <c r="F702" s="7"/>
      <c r="G702" s="8"/>
    </row>
    <row r="703" spans="5:7" ht="12.5">
      <c r="E703" s="8"/>
      <c r="F703" s="7"/>
      <c r="G703" s="8"/>
    </row>
    <row r="704" spans="5:7" ht="12.5">
      <c r="E704" s="8"/>
      <c r="F704" s="7"/>
      <c r="G704" s="8"/>
    </row>
    <row r="705" spans="5:7" ht="12.5">
      <c r="E705" s="8"/>
      <c r="F705" s="7"/>
      <c r="G705" s="8"/>
    </row>
    <row r="706" spans="5:7" ht="12.5">
      <c r="E706" s="8"/>
      <c r="F706" s="7"/>
      <c r="G706" s="8"/>
    </row>
    <row r="707" spans="5:7" ht="12.5">
      <c r="E707" s="8"/>
      <c r="F707" s="7"/>
      <c r="G707" s="8"/>
    </row>
    <row r="708" spans="5:7" ht="12.5">
      <c r="E708" s="8"/>
      <c r="F708" s="7"/>
      <c r="G708" s="8"/>
    </row>
    <row r="709" spans="5:7" ht="12.5">
      <c r="E709" s="8"/>
      <c r="F709" s="7"/>
      <c r="G709" s="8"/>
    </row>
    <row r="710" spans="5:7" ht="12.5">
      <c r="E710" s="8"/>
      <c r="F710" s="7"/>
      <c r="G710" s="8"/>
    </row>
    <row r="711" spans="5:7" ht="12.5">
      <c r="E711" s="8"/>
      <c r="F711" s="7"/>
      <c r="G711" s="8"/>
    </row>
    <row r="712" spans="5:7" ht="12.5">
      <c r="E712" s="8"/>
      <c r="F712" s="7"/>
      <c r="G712" s="8"/>
    </row>
    <row r="713" spans="5:7" ht="12.5">
      <c r="E713" s="8"/>
      <c r="F713" s="7"/>
      <c r="G713" s="8"/>
    </row>
    <row r="714" spans="5:7" ht="12.5">
      <c r="E714" s="8"/>
      <c r="F714" s="7"/>
      <c r="G714" s="8"/>
    </row>
    <row r="715" spans="5:7" ht="12.5">
      <c r="E715" s="8"/>
      <c r="F715" s="7"/>
      <c r="G715" s="8"/>
    </row>
    <row r="716" spans="5:7" ht="12.5">
      <c r="E716" s="8"/>
      <c r="F716" s="7"/>
      <c r="G716" s="8"/>
    </row>
    <row r="717" spans="5:7" ht="12.5">
      <c r="E717" s="8"/>
      <c r="F717" s="7"/>
      <c r="G717" s="8"/>
    </row>
    <row r="718" spans="5:7" ht="12.5">
      <c r="E718" s="8"/>
      <c r="F718" s="7"/>
      <c r="G718" s="8"/>
    </row>
    <row r="719" spans="5:7" ht="12.5">
      <c r="E719" s="8"/>
      <c r="F719" s="7"/>
      <c r="G719" s="8"/>
    </row>
    <row r="720" spans="5:7" ht="12.5">
      <c r="E720" s="8"/>
      <c r="F720" s="7"/>
      <c r="G720" s="8"/>
    </row>
    <row r="721" spans="5:7" ht="12.5">
      <c r="E721" s="8"/>
      <c r="F721" s="7"/>
      <c r="G721" s="8"/>
    </row>
    <row r="722" spans="5:7" ht="12.5">
      <c r="E722" s="8"/>
      <c r="F722" s="7"/>
      <c r="G722" s="8"/>
    </row>
    <row r="723" spans="5:7" ht="12.5">
      <c r="E723" s="8"/>
      <c r="F723" s="7"/>
      <c r="G723" s="8"/>
    </row>
    <row r="724" spans="5:7" ht="12.5">
      <c r="E724" s="8"/>
      <c r="F724" s="7"/>
      <c r="G724" s="8"/>
    </row>
    <row r="725" spans="5:7" ht="12.5">
      <c r="E725" s="8"/>
      <c r="F725" s="7"/>
      <c r="G725" s="8"/>
    </row>
    <row r="726" spans="5:7" ht="12.5">
      <c r="E726" s="8"/>
      <c r="F726" s="7"/>
      <c r="G726" s="8"/>
    </row>
    <row r="727" spans="5:7" ht="12.5">
      <c r="E727" s="8"/>
      <c r="F727" s="7"/>
      <c r="G727" s="8"/>
    </row>
    <row r="728" spans="5:7" ht="12.5">
      <c r="E728" s="8"/>
      <c r="F728" s="7"/>
      <c r="G728" s="8"/>
    </row>
    <row r="729" spans="5:7" ht="12.5">
      <c r="E729" s="8"/>
      <c r="F729" s="7"/>
      <c r="G729" s="8"/>
    </row>
    <row r="730" spans="5:7" ht="12.5">
      <c r="E730" s="8"/>
      <c r="F730" s="7"/>
      <c r="G730" s="8"/>
    </row>
    <row r="731" spans="5:7" ht="12.5">
      <c r="E731" s="8"/>
      <c r="F731" s="7"/>
      <c r="G731" s="8"/>
    </row>
    <row r="732" spans="5:7" ht="12.5">
      <c r="E732" s="8"/>
      <c r="F732" s="7"/>
      <c r="G732" s="8"/>
    </row>
    <row r="733" spans="5:7" ht="12.5">
      <c r="E733" s="8"/>
      <c r="F733" s="7"/>
      <c r="G733" s="8"/>
    </row>
    <row r="734" spans="5:7" ht="12.5">
      <c r="E734" s="8"/>
      <c r="F734" s="7"/>
      <c r="G734" s="8"/>
    </row>
    <row r="735" spans="5:7" ht="12.5">
      <c r="E735" s="8"/>
      <c r="F735" s="7"/>
      <c r="G735" s="8"/>
    </row>
    <row r="736" spans="5:7" ht="12.5">
      <c r="E736" s="8"/>
      <c r="F736" s="7"/>
      <c r="G736" s="8"/>
    </row>
    <row r="737" spans="5:7" ht="12.5">
      <c r="E737" s="8"/>
      <c r="F737" s="7"/>
      <c r="G737" s="8"/>
    </row>
    <row r="738" spans="5:7" ht="12.5">
      <c r="E738" s="8"/>
      <c r="F738" s="7"/>
      <c r="G738" s="8"/>
    </row>
    <row r="739" spans="5:7" ht="12.5">
      <c r="E739" s="8"/>
      <c r="F739" s="7"/>
      <c r="G739" s="8"/>
    </row>
    <row r="740" spans="5:7" ht="12.5">
      <c r="E740" s="8"/>
      <c r="F740" s="7"/>
      <c r="G740" s="8"/>
    </row>
    <row r="741" spans="5:7" ht="12.5">
      <c r="E741" s="8"/>
      <c r="F741" s="7"/>
      <c r="G741" s="8"/>
    </row>
    <row r="742" spans="5:7" ht="12.5">
      <c r="E742" s="8"/>
      <c r="F742" s="7"/>
      <c r="G742" s="8"/>
    </row>
    <row r="743" spans="5:7" ht="12.5">
      <c r="E743" s="8"/>
      <c r="F743" s="7"/>
      <c r="G743" s="8"/>
    </row>
    <row r="744" spans="5:7" ht="12.5">
      <c r="E744" s="8"/>
      <c r="F744" s="7"/>
      <c r="G744" s="8"/>
    </row>
    <row r="745" spans="5:7" ht="12.5">
      <c r="E745" s="8"/>
      <c r="F745" s="7"/>
      <c r="G745" s="8"/>
    </row>
    <row r="746" spans="5:7" ht="12.5">
      <c r="E746" s="8"/>
      <c r="F746" s="7"/>
      <c r="G746" s="8"/>
    </row>
    <row r="747" spans="5:7" ht="12.5">
      <c r="E747" s="8"/>
      <c r="F747" s="7"/>
      <c r="G747" s="8"/>
    </row>
    <row r="748" spans="5:7" ht="12.5">
      <c r="E748" s="8"/>
      <c r="F748" s="7"/>
      <c r="G748" s="8"/>
    </row>
    <row r="749" spans="5:7" ht="12.5">
      <c r="E749" s="8"/>
      <c r="F749" s="7"/>
      <c r="G749" s="8"/>
    </row>
    <row r="750" spans="5:7" ht="12.5">
      <c r="E750" s="8"/>
      <c r="F750" s="7"/>
      <c r="G750" s="8"/>
    </row>
    <row r="751" spans="5:7" ht="12.5">
      <c r="E751" s="8"/>
      <c r="F751" s="7"/>
      <c r="G751" s="8"/>
    </row>
    <row r="752" spans="5:7" ht="12.5">
      <c r="E752" s="8"/>
      <c r="F752" s="7"/>
      <c r="G752" s="8"/>
    </row>
    <row r="753" spans="5:7" ht="12.5">
      <c r="E753" s="8"/>
      <c r="F753" s="7"/>
      <c r="G753" s="8"/>
    </row>
    <row r="754" spans="5:7" ht="12.5">
      <c r="E754" s="8"/>
      <c r="F754" s="7"/>
      <c r="G754" s="8"/>
    </row>
    <row r="755" spans="5:7" ht="12.5">
      <c r="E755" s="8"/>
      <c r="F755" s="7"/>
      <c r="G755" s="8"/>
    </row>
    <row r="756" spans="5:7" ht="12.5">
      <c r="E756" s="8"/>
      <c r="F756" s="7"/>
      <c r="G756" s="8"/>
    </row>
    <row r="757" spans="5:7" ht="12.5">
      <c r="E757" s="8"/>
      <c r="F757" s="7"/>
      <c r="G757" s="8"/>
    </row>
    <row r="758" spans="5:7" ht="12.5">
      <c r="E758" s="8"/>
      <c r="F758" s="7"/>
      <c r="G758" s="8"/>
    </row>
    <row r="759" spans="5:7" ht="12.5">
      <c r="E759" s="8"/>
      <c r="F759" s="7"/>
      <c r="G759" s="8"/>
    </row>
    <row r="760" spans="5:7" ht="12.5">
      <c r="E760" s="8"/>
      <c r="F760" s="7"/>
      <c r="G760" s="8"/>
    </row>
    <row r="761" spans="5:7" ht="12.5">
      <c r="E761" s="8"/>
      <c r="F761" s="7"/>
      <c r="G761" s="8"/>
    </row>
    <row r="762" spans="5:7" ht="12.5">
      <c r="E762" s="8"/>
      <c r="F762" s="7"/>
      <c r="G762" s="8"/>
    </row>
    <row r="763" spans="5:7" ht="12.5">
      <c r="E763" s="8"/>
      <c r="F763" s="7"/>
      <c r="G763" s="8"/>
    </row>
    <row r="764" spans="5:7" ht="12.5">
      <c r="E764" s="8"/>
      <c r="F764" s="7"/>
      <c r="G764" s="8"/>
    </row>
    <row r="765" spans="5:7" ht="12.5">
      <c r="E765" s="8"/>
      <c r="F765" s="7"/>
      <c r="G765" s="8"/>
    </row>
    <row r="766" spans="5:7" ht="12.5">
      <c r="E766" s="8"/>
      <c r="F766" s="7"/>
      <c r="G766" s="8"/>
    </row>
    <row r="767" spans="5:7" ht="12.5">
      <c r="E767" s="8"/>
      <c r="F767" s="7"/>
      <c r="G767" s="8"/>
    </row>
    <row r="768" spans="5:7" ht="12.5">
      <c r="E768" s="8"/>
      <c r="F768" s="7"/>
      <c r="G768" s="8"/>
    </row>
    <row r="769" spans="5:7" ht="12.5">
      <c r="E769" s="8"/>
      <c r="F769" s="7"/>
      <c r="G769" s="8"/>
    </row>
    <row r="770" spans="5:7" ht="12.5">
      <c r="E770" s="8"/>
      <c r="F770" s="7"/>
      <c r="G770" s="8"/>
    </row>
    <row r="771" spans="5:7" ht="12.5">
      <c r="E771" s="8"/>
      <c r="F771" s="7"/>
      <c r="G771" s="8"/>
    </row>
    <row r="772" spans="5:7" ht="12.5">
      <c r="E772" s="8"/>
      <c r="F772" s="7"/>
      <c r="G772" s="8"/>
    </row>
    <row r="773" spans="5:7" ht="12.5">
      <c r="E773" s="8"/>
      <c r="F773" s="7"/>
      <c r="G773" s="8"/>
    </row>
    <row r="774" spans="5:7" ht="12.5">
      <c r="E774" s="8"/>
      <c r="F774" s="7"/>
      <c r="G774" s="8"/>
    </row>
    <row r="775" spans="5:7" ht="12.5">
      <c r="E775" s="8"/>
      <c r="F775" s="7"/>
      <c r="G775" s="8"/>
    </row>
    <row r="776" spans="5:7" ht="12.5">
      <c r="E776" s="8"/>
      <c r="F776" s="7"/>
      <c r="G776" s="8"/>
    </row>
    <row r="777" spans="5:7" ht="12.5">
      <c r="E777" s="8"/>
      <c r="F777" s="7"/>
      <c r="G777" s="8"/>
    </row>
    <row r="778" spans="5:7" ht="12.5">
      <c r="E778" s="8"/>
      <c r="F778" s="7"/>
      <c r="G778" s="8"/>
    </row>
    <row r="779" spans="5:7" ht="12.5">
      <c r="E779" s="8"/>
      <c r="F779" s="7"/>
      <c r="G779" s="8"/>
    </row>
    <row r="780" spans="5:7" ht="12.5">
      <c r="E780" s="8"/>
      <c r="F780" s="7"/>
      <c r="G780" s="8"/>
    </row>
    <row r="781" spans="5:7" ht="12.5">
      <c r="E781" s="8"/>
      <c r="F781" s="7"/>
      <c r="G781" s="8"/>
    </row>
    <row r="782" spans="5:7" ht="12.5">
      <c r="E782" s="8"/>
      <c r="F782" s="7"/>
      <c r="G782" s="8"/>
    </row>
    <row r="783" spans="5:7" ht="12.5">
      <c r="E783" s="8"/>
      <c r="F783" s="7"/>
      <c r="G783" s="8"/>
    </row>
    <row r="784" spans="5:7" ht="12.5">
      <c r="E784" s="8"/>
      <c r="F784" s="7"/>
      <c r="G784" s="8"/>
    </row>
    <row r="785" spans="5:7" ht="12.5">
      <c r="E785" s="8"/>
      <c r="F785" s="7"/>
      <c r="G785" s="8"/>
    </row>
    <row r="786" spans="5:7" ht="12.5">
      <c r="E786" s="8"/>
      <c r="F786" s="7"/>
      <c r="G786" s="8"/>
    </row>
    <row r="787" spans="5:7" ht="12.5">
      <c r="E787" s="8"/>
      <c r="F787" s="7"/>
      <c r="G787" s="8"/>
    </row>
    <row r="788" spans="5:7" ht="12.5">
      <c r="E788" s="8"/>
      <c r="F788" s="7"/>
      <c r="G788" s="8"/>
    </row>
    <row r="789" spans="5:7" ht="12.5">
      <c r="E789" s="8"/>
      <c r="F789" s="7"/>
      <c r="G789" s="8"/>
    </row>
    <row r="790" spans="5:7" ht="12.5">
      <c r="E790" s="8"/>
      <c r="F790" s="7"/>
      <c r="G790" s="8"/>
    </row>
    <row r="791" spans="5:7" ht="12.5">
      <c r="E791" s="8"/>
      <c r="F791" s="7"/>
      <c r="G791" s="8"/>
    </row>
    <row r="792" spans="5:7" ht="12.5">
      <c r="E792" s="8"/>
      <c r="F792" s="7"/>
      <c r="G792" s="8"/>
    </row>
    <row r="793" spans="5:7" ht="12.5">
      <c r="E793" s="8"/>
      <c r="F793" s="7"/>
      <c r="G793" s="8"/>
    </row>
    <row r="794" spans="5:7" ht="12.5">
      <c r="E794" s="8"/>
      <c r="F794" s="7"/>
      <c r="G794" s="8"/>
    </row>
    <row r="795" spans="5:7" ht="12.5">
      <c r="E795" s="8"/>
      <c r="F795" s="7"/>
      <c r="G795" s="8"/>
    </row>
    <row r="796" spans="5:7" ht="12.5">
      <c r="E796" s="8"/>
      <c r="F796" s="7"/>
      <c r="G796" s="8"/>
    </row>
    <row r="797" spans="5:7" ht="12.5">
      <c r="E797" s="8"/>
      <c r="F797" s="7"/>
      <c r="G797" s="8"/>
    </row>
    <row r="798" spans="5:7" ht="12.5">
      <c r="E798" s="8"/>
      <c r="F798" s="7"/>
      <c r="G798" s="8"/>
    </row>
    <row r="799" spans="5:7" ht="12.5">
      <c r="E799" s="8"/>
      <c r="F799" s="7"/>
      <c r="G799" s="8"/>
    </row>
    <row r="800" spans="5:7" ht="12.5">
      <c r="E800" s="8"/>
      <c r="F800" s="7"/>
      <c r="G800" s="8"/>
    </row>
    <row r="801" spans="5:7" ht="12.5">
      <c r="E801" s="8"/>
      <c r="F801" s="7"/>
      <c r="G801" s="8"/>
    </row>
    <row r="802" spans="5:7" ht="12.5">
      <c r="E802" s="8"/>
      <c r="F802" s="7"/>
      <c r="G802" s="8"/>
    </row>
    <row r="803" spans="5:7" ht="12.5">
      <c r="E803" s="8"/>
      <c r="F803" s="7"/>
      <c r="G803" s="8"/>
    </row>
    <row r="804" spans="5:7" ht="12.5">
      <c r="E804" s="8"/>
      <c r="F804" s="7"/>
      <c r="G804" s="8"/>
    </row>
    <row r="805" spans="5:7" ht="12.5">
      <c r="E805" s="8"/>
      <c r="F805" s="7"/>
      <c r="G805" s="8"/>
    </row>
    <row r="806" spans="5:7" ht="12.5">
      <c r="E806" s="8"/>
      <c r="F806" s="7"/>
      <c r="G806" s="8"/>
    </row>
    <row r="807" spans="5:7" ht="12.5">
      <c r="E807" s="8"/>
      <c r="F807" s="7"/>
      <c r="G807" s="8"/>
    </row>
    <row r="808" spans="5:7" ht="12.5">
      <c r="E808" s="8"/>
      <c r="F808" s="7"/>
      <c r="G808" s="8"/>
    </row>
    <row r="809" spans="5:7" ht="12.5">
      <c r="E809" s="8"/>
      <c r="F809" s="7"/>
      <c r="G809" s="8"/>
    </row>
    <row r="810" spans="5:7" ht="12.5">
      <c r="E810" s="8"/>
      <c r="F810" s="7"/>
      <c r="G810" s="8"/>
    </row>
    <row r="811" spans="5:7" ht="12.5">
      <c r="E811" s="8"/>
      <c r="F811" s="7"/>
      <c r="G811" s="8"/>
    </row>
    <row r="812" spans="5:7" ht="12.5">
      <c r="E812" s="8"/>
      <c r="F812" s="7"/>
      <c r="G812" s="8"/>
    </row>
    <row r="813" spans="5:7" ht="12.5">
      <c r="E813" s="8"/>
      <c r="F813" s="7"/>
      <c r="G813" s="8"/>
    </row>
    <row r="814" spans="5:7" ht="12.5">
      <c r="E814" s="8"/>
      <c r="F814" s="7"/>
      <c r="G814" s="8"/>
    </row>
    <row r="815" spans="5:7" ht="12.5">
      <c r="E815" s="8"/>
      <c r="F815" s="7"/>
      <c r="G815" s="8"/>
    </row>
    <row r="816" spans="5:7" ht="12.5">
      <c r="E816" s="8"/>
      <c r="F816" s="7"/>
      <c r="G816" s="8"/>
    </row>
    <row r="817" spans="5:7" ht="12.5">
      <c r="E817" s="8"/>
      <c r="F817" s="7"/>
      <c r="G817" s="8"/>
    </row>
    <row r="818" spans="5:7" ht="12.5">
      <c r="E818" s="8"/>
      <c r="F818" s="7"/>
      <c r="G818" s="8"/>
    </row>
    <row r="819" spans="5:7" ht="12.5">
      <c r="E819" s="8"/>
      <c r="F819" s="7"/>
      <c r="G819" s="8"/>
    </row>
    <row r="820" spans="5:7" ht="12.5">
      <c r="E820" s="8"/>
      <c r="F820" s="7"/>
      <c r="G820" s="8"/>
    </row>
    <row r="821" spans="5:7" ht="12.5">
      <c r="E821" s="8"/>
      <c r="F821" s="7"/>
      <c r="G821" s="8"/>
    </row>
    <row r="822" spans="5:7" ht="12.5">
      <c r="E822" s="8"/>
      <c r="F822" s="7"/>
      <c r="G822" s="8"/>
    </row>
    <row r="823" spans="5:7" ht="12.5">
      <c r="E823" s="8"/>
      <c r="F823" s="7"/>
      <c r="G823" s="8"/>
    </row>
    <row r="824" spans="5:7" ht="12.5">
      <c r="E824" s="8"/>
      <c r="F824" s="7"/>
      <c r="G824" s="8"/>
    </row>
    <row r="825" spans="5:7" ht="12.5">
      <c r="E825" s="8"/>
      <c r="F825" s="7"/>
      <c r="G825" s="8"/>
    </row>
    <row r="826" spans="5:7" ht="12.5">
      <c r="E826" s="8"/>
      <c r="F826" s="7"/>
      <c r="G826" s="8"/>
    </row>
    <row r="827" spans="5:7" ht="12.5">
      <c r="E827" s="8"/>
      <c r="F827" s="7"/>
      <c r="G827" s="8"/>
    </row>
    <row r="828" spans="5:7" ht="12.5">
      <c r="E828" s="8"/>
      <c r="F828" s="7"/>
      <c r="G828" s="8"/>
    </row>
    <row r="829" spans="5:7" ht="12.5">
      <c r="E829" s="8"/>
      <c r="F829" s="7"/>
      <c r="G829" s="8"/>
    </row>
    <row r="830" spans="5:7" ht="12.5">
      <c r="E830" s="8"/>
      <c r="F830" s="7"/>
      <c r="G830" s="8"/>
    </row>
    <row r="831" spans="5:7" ht="12.5">
      <c r="E831" s="8"/>
      <c r="F831" s="7"/>
      <c r="G831" s="8"/>
    </row>
    <row r="832" spans="5:7" ht="12.5">
      <c r="E832" s="8"/>
      <c r="F832" s="7"/>
      <c r="G832" s="8"/>
    </row>
    <row r="833" spans="5:7" ht="12.5">
      <c r="E833" s="8"/>
      <c r="F833" s="7"/>
      <c r="G833" s="8"/>
    </row>
    <row r="834" spans="5:7" ht="12.5">
      <c r="E834" s="8"/>
      <c r="F834" s="7"/>
      <c r="G834" s="8"/>
    </row>
    <row r="835" spans="5:7" ht="12.5">
      <c r="E835" s="8"/>
      <c r="F835" s="7"/>
      <c r="G835" s="8"/>
    </row>
    <row r="836" spans="5:7" ht="12.5">
      <c r="E836" s="8"/>
      <c r="F836" s="7"/>
      <c r="G836" s="8"/>
    </row>
    <row r="837" spans="5:7" ht="12.5">
      <c r="E837" s="8"/>
      <c r="F837" s="7"/>
      <c r="G837" s="8"/>
    </row>
    <row r="838" spans="5:7" ht="12.5">
      <c r="E838" s="8"/>
      <c r="F838" s="7"/>
      <c r="G838" s="8"/>
    </row>
    <row r="839" spans="5:7" ht="12.5">
      <c r="E839" s="8"/>
      <c r="F839" s="7"/>
      <c r="G839" s="8"/>
    </row>
    <row r="840" spans="5:7" ht="12.5">
      <c r="E840" s="8"/>
      <c r="F840" s="7"/>
      <c r="G840" s="8"/>
    </row>
    <row r="841" spans="5:7" ht="12.5">
      <c r="E841" s="8"/>
      <c r="F841" s="7"/>
      <c r="G841" s="8"/>
    </row>
    <row r="842" spans="5:7" ht="12.5">
      <c r="E842" s="8"/>
      <c r="F842" s="7"/>
      <c r="G842" s="8"/>
    </row>
    <row r="843" spans="5:7" ht="12.5">
      <c r="E843" s="8"/>
      <c r="F843" s="7"/>
      <c r="G843" s="8"/>
    </row>
    <row r="844" spans="5:7" ht="12.5">
      <c r="E844" s="8"/>
      <c r="F844" s="7"/>
      <c r="G844" s="8"/>
    </row>
    <row r="845" spans="5:7" ht="12.5">
      <c r="E845" s="8"/>
      <c r="F845" s="7"/>
      <c r="G845" s="8"/>
    </row>
    <row r="846" spans="5:7" ht="12.5">
      <c r="E846" s="8"/>
      <c r="F846" s="7"/>
      <c r="G846" s="8"/>
    </row>
    <row r="847" spans="5:7" ht="12.5">
      <c r="E847" s="8"/>
      <c r="F847" s="7"/>
      <c r="G847" s="8"/>
    </row>
    <row r="848" spans="5:7" ht="12.5">
      <c r="E848" s="8"/>
      <c r="F848" s="7"/>
      <c r="G848" s="8"/>
    </row>
    <row r="849" spans="5:7" ht="12.5">
      <c r="E849" s="8"/>
      <c r="F849" s="7"/>
      <c r="G849" s="8"/>
    </row>
    <row r="850" spans="5:7" ht="12.5">
      <c r="E850" s="8"/>
      <c r="F850" s="7"/>
      <c r="G850" s="8"/>
    </row>
    <row r="851" spans="5:7" ht="12.5">
      <c r="E851" s="8"/>
      <c r="F851" s="7"/>
      <c r="G851" s="8"/>
    </row>
    <row r="852" spans="5:7" ht="12.5">
      <c r="E852" s="8"/>
      <c r="F852" s="7"/>
      <c r="G852" s="8"/>
    </row>
    <row r="853" spans="5:7" ht="12.5">
      <c r="E853" s="8"/>
      <c r="F853" s="7"/>
      <c r="G853" s="8"/>
    </row>
    <row r="854" spans="5:7" ht="12.5">
      <c r="E854" s="8"/>
      <c r="F854" s="7"/>
      <c r="G854" s="8"/>
    </row>
    <row r="855" spans="5:7" ht="12.5">
      <c r="E855" s="8"/>
      <c r="F855" s="7"/>
      <c r="G855" s="8"/>
    </row>
    <row r="856" spans="5:7" ht="12.5">
      <c r="E856" s="8"/>
      <c r="F856" s="7"/>
      <c r="G856" s="8"/>
    </row>
    <row r="857" spans="5:7" ht="12.5">
      <c r="E857" s="8"/>
      <c r="F857" s="7"/>
      <c r="G857" s="8"/>
    </row>
    <row r="858" spans="5:7" ht="12.5">
      <c r="E858" s="8"/>
      <c r="F858" s="7"/>
      <c r="G858" s="8"/>
    </row>
    <row r="859" spans="5:7" ht="12.5">
      <c r="E859" s="8"/>
      <c r="F859" s="7"/>
      <c r="G859" s="8"/>
    </row>
    <row r="860" spans="5:7" ht="12.5">
      <c r="E860" s="8"/>
      <c r="F860" s="7"/>
      <c r="G860" s="8"/>
    </row>
    <row r="861" spans="5:7" ht="12.5">
      <c r="E861" s="8"/>
      <c r="F861" s="7"/>
      <c r="G861" s="8"/>
    </row>
    <row r="862" spans="5:7" ht="12.5">
      <c r="E862" s="8"/>
      <c r="F862" s="7"/>
      <c r="G862" s="8"/>
    </row>
    <row r="863" spans="5:7" ht="12.5">
      <c r="E863" s="8"/>
      <c r="F863" s="7"/>
      <c r="G863" s="8"/>
    </row>
    <row r="864" spans="5:7" ht="12.5">
      <c r="E864" s="8"/>
      <c r="F864" s="7"/>
      <c r="G864" s="8"/>
    </row>
    <row r="865" spans="5:7" ht="12.5">
      <c r="E865" s="8"/>
      <c r="F865" s="7"/>
      <c r="G865" s="8"/>
    </row>
    <row r="866" spans="5:7" ht="12.5">
      <c r="E866" s="8"/>
      <c r="F866" s="7"/>
      <c r="G866" s="8"/>
    </row>
    <row r="867" spans="5:7" ht="12.5">
      <c r="E867" s="8"/>
      <c r="F867" s="7"/>
      <c r="G867" s="8"/>
    </row>
    <row r="868" spans="5:7" ht="12.5">
      <c r="E868" s="8"/>
      <c r="F868" s="7"/>
      <c r="G868" s="8"/>
    </row>
    <row r="869" spans="5:7" ht="12.5">
      <c r="E869" s="8"/>
      <c r="F869" s="7"/>
      <c r="G869" s="8"/>
    </row>
    <row r="870" spans="5:7" ht="12.5">
      <c r="E870" s="8"/>
      <c r="F870" s="7"/>
      <c r="G870" s="8"/>
    </row>
    <row r="871" spans="5:7" ht="12.5">
      <c r="E871" s="8"/>
      <c r="F871" s="7"/>
      <c r="G871" s="8"/>
    </row>
    <row r="872" spans="5:7" ht="12.5">
      <c r="E872" s="8"/>
      <c r="F872" s="7"/>
      <c r="G872" s="8"/>
    </row>
    <row r="873" spans="5:7" ht="12.5">
      <c r="E873" s="8"/>
      <c r="F873" s="7"/>
      <c r="G873" s="8"/>
    </row>
    <row r="874" spans="5:7" ht="12.5">
      <c r="E874" s="8"/>
      <c r="F874" s="7"/>
      <c r="G874" s="8"/>
    </row>
    <row r="875" spans="5:7" ht="12.5">
      <c r="E875" s="8"/>
      <c r="F875" s="7"/>
      <c r="G875" s="8"/>
    </row>
    <row r="876" spans="5:7" ht="12.5">
      <c r="E876" s="8"/>
      <c r="F876" s="7"/>
      <c r="G876" s="8"/>
    </row>
    <row r="877" spans="5:7" ht="12.5">
      <c r="E877" s="8"/>
      <c r="F877" s="7"/>
      <c r="G877" s="8"/>
    </row>
    <row r="878" spans="5:7" ht="12.5">
      <c r="E878" s="8"/>
      <c r="F878" s="7"/>
      <c r="G878" s="8"/>
    </row>
    <row r="879" spans="5:7" ht="12.5">
      <c r="E879" s="8"/>
      <c r="F879" s="7"/>
      <c r="G879" s="8"/>
    </row>
    <row r="880" spans="5:7" ht="12.5">
      <c r="E880" s="8"/>
      <c r="F880" s="7"/>
      <c r="G880" s="8"/>
    </row>
    <row r="881" spans="5:7" ht="12.5">
      <c r="E881" s="8"/>
      <c r="F881" s="7"/>
      <c r="G881" s="8"/>
    </row>
    <row r="882" spans="5:7" ht="12.5">
      <c r="E882" s="8"/>
      <c r="F882" s="7"/>
      <c r="G882" s="8"/>
    </row>
    <row r="883" spans="5:7" ht="12.5">
      <c r="E883" s="8"/>
      <c r="F883" s="7"/>
      <c r="G883" s="8"/>
    </row>
    <row r="884" spans="5:7" ht="12.5">
      <c r="E884" s="8"/>
      <c r="F884" s="7"/>
      <c r="G884" s="8"/>
    </row>
    <row r="885" spans="5:7" ht="12.5">
      <c r="E885" s="8"/>
      <c r="F885" s="7"/>
      <c r="G885" s="8"/>
    </row>
    <row r="886" spans="5:7" ht="12.5">
      <c r="E886" s="8"/>
      <c r="F886" s="7"/>
      <c r="G886" s="8"/>
    </row>
    <row r="887" spans="5:7" ht="12.5">
      <c r="E887" s="8"/>
      <c r="F887" s="7"/>
      <c r="G887" s="8"/>
    </row>
    <row r="888" spans="5:7" ht="12.5">
      <c r="E888" s="8"/>
      <c r="F888" s="7"/>
      <c r="G888" s="8"/>
    </row>
    <row r="889" spans="5:7" ht="12.5">
      <c r="E889" s="8"/>
      <c r="F889" s="7"/>
      <c r="G889" s="8"/>
    </row>
    <row r="890" spans="5:7" ht="12.5">
      <c r="E890" s="8"/>
      <c r="F890" s="7"/>
      <c r="G890" s="8"/>
    </row>
    <row r="891" spans="5:7" ht="12.5">
      <c r="E891" s="8"/>
      <c r="F891" s="7"/>
      <c r="G891" s="8"/>
    </row>
    <row r="892" spans="5:7" ht="12.5">
      <c r="E892" s="8"/>
      <c r="F892" s="7"/>
      <c r="G892" s="8"/>
    </row>
    <row r="893" spans="5:7" ht="12.5">
      <c r="E893" s="8"/>
      <c r="F893" s="7"/>
      <c r="G893" s="8"/>
    </row>
    <row r="894" spans="5:7" ht="12.5">
      <c r="E894" s="8"/>
      <c r="F894" s="7"/>
      <c r="G894" s="8"/>
    </row>
    <row r="895" spans="5:7" ht="12.5">
      <c r="E895" s="8"/>
      <c r="F895" s="7"/>
      <c r="G895" s="8"/>
    </row>
    <row r="896" spans="5:7" ht="12.5">
      <c r="E896" s="8"/>
      <c r="F896" s="7"/>
      <c r="G896" s="8"/>
    </row>
    <row r="897" spans="5:7" ht="12.5">
      <c r="E897" s="8"/>
      <c r="F897" s="7"/>
      <c r="G897" s="8"/>
    </row>
    <row r="898" spans="5:7" ht="12.5">
      <c r="E898" s="8"/>
      <c r="F898" s="7"/>
      <c r="G898" s="8"/>
    </row>
    <row r="899" spans="5:7" ht="12.5">
      <c r="E899" s="8"/>
      <c r="F899" s="7"/>
      <c r="G899" s="8"/>
    </row>
    <row r="900" spans="5:7" ht="12.5">
      <c r="E900" s="8"/>
      <c r="F900" s="7"/>
      <c r="G900" s="8"/>
    </row>
    <row r="901" spans="5:7" ht="12.5">
      <c r="E901" s="8"/>
      <c r="F901" s="7"/>
      <c r="G901" s="8"/>
    </row>
    <row r="902" spans="5:7" ht="12.5">
      <c r="E902" s="8"/>
      <c r="F902" s="7"/>
      <c r="G902" s="8"/>
    </row>
    <row r="903" spans="5:7" ht="12.5">
      <c r="E903" s="8"/>
      <c r="F903" s="7"/>
      <c r="G903" s="8"/>
    </row>
    <row r="904" spans="5:7" ht="12.5">
      <c r="E904" s="8"/>
      <c r="F904" s="7"/>
      <c r="G904" s="8"/>
    </row>
    <row r="905" spans="5:7" ht="12.5">
      <c r="E905" s="8"/>
      <c r="F905" s="7"/>
      <c r="G905" s="8"/>
    </row>
    <row r="906" spans="5:7" ht="12.5">
      <c r="E906" s="8"/>
      <c r="F906" s="7"/>
      <c r="G906" s="8"/>
    </row>
    <row r="907" spans="5:7" ht="12.5">
      <c r="E907" s="8"/>
      <c r="F907" s="7"/>
      <c r="G907" s="8"/>
    </row>
    <row r="908" spans="5:7" ht="12.5">
      <c r="E908" s="8"/>
      <c r="F908" s="7"/>
      <c r="G908" s="8"/>
    </row>
    <row r="909" spans="5:7" ht="12.5">
      <c r="E909" s="8"/>
      <c r="F909" s="7"/>
      <c r="G909" s="8"/>
    </row>
    <row r="910" spans="5:7" ht="12.5">
      <c r="E910" s="8"/>
      <c r="F910" s="7"/>
      <c r="G910" s="8"/>
    </row>
    <row r="911" spans="5:7" ht="12.5">
      <c r="E911" s="8"/>
      <c r="F911" s="7"/>
      <c r="G911" s="8"/>
    </row>
    <row r="912" spans="5:7" ht="12.5">
      <c r="E912" s="8"/>
      <c r="F912" s="7"/>
      <c r="G912" s="8"/>
    </row>
    <row r="913" spans="5:7" ht="12.5">
      <c r="E913" s="8"/>
      <c r="F913" s="7"/>
      <c r="G913" s="8"/>
    </row>
    <row r="914" spans="5:7" ht="12.5">
      <c r="E914" s="8"/>
      <c r="F914" s="7"/>
      <c r="G914" s="8"/>
    </row>
    <row r="915" spans="5:7" ht="12.5">
      <c r="E915" s="8"/>
      <c r="F915" s="7"/>
      <c r="G915" s="8"/>
    </row>
    <row r="916" spans="5:7" ht="12.5">
      <c r="E916" s="8"/>
      <c r="F916" s="7"/>
      <c r="G916" s="8"/>
    </row>
    <row r="917" spans="5:7" ht="12.5">
      <c r="E917" s="8"/>
      <c r="F917" s="7"/>
      <c r="G917" s="8"/>
    </row>
    <row r="918" spans="5:7" ht="12.5">
      <c r="E918" s="8"/>
      <c r="F918" s="7"/>
      <c r="G918" s="8"/>
    </row>
    <row r="919" spans="5:7" ht="12.5">
      <c r="E919" s="8"/>
      <c r="F919" s="7"/>
      <c r="G919" s="8"/>
    </row>
    <row r="920" spans="5:7" ht="12.5">
      <c r="E920" s="8"/>
      <c r="F920" s="7"/>
      <c r="G920" s="8"/>
    </row>
    <row r="921" spans="5:7" ht="12.5">
      <c r="E921" s="8"/>
      <c r="F921" s="7"/>
      <c r="G921" s="8"/>
    </row>
    <row r="922" spans="5:7" ht="12.5">
      <c r="E922" s="8"/>
      <c r="F922" s="7"/>
      <c r="G922" s="8"/>
    </row>
    <row r="923" spans="5:7" ht="12.5">
      <c r="E923" s="8"/>
      <c r="F923" s="7"/>
      <c r="G923" s="8"/>
    </row>
    <row r="924" spans="5:7" ht="12.5">
      <c r="E924" s="8"/>
      <c r="F924" s="7"/>
      <c r="G924" s="8"/>
    </row>
    <row r="925" spans="5:7" ht="12.5">
      <c r="E925" s="8"/>
      <c r="F925" s="7"/>
      <c r="G925" s="8"/>
    </row>
    <row r="926" spans="5:7" ht="12.5">
      <c r="E926" s="8"/>
      <c r="F926" s="7"/>
      <c r="G926" s="8"/>
    </row>
    <row r="927" spans="5:7" ht="12.5">
      <c r="E927" s="8"/>
      <c r="F927" s="7"/>
      <c r="G927" s="8"/>
    </row>
    <row r="928" spans="5:7" ht="12.5">
      <c r="E928" s="8"/>
      <c r="F928" s="7"/>
      <c r="G928" s="8"/>
    </row>
    <row r="929" spans="5:7" ht="12.5">
      <c r="E929" s="8"/>
      <c r="F929" s="7"/>
      <c r="G929" s="8"/>
    </row>
    <row r="930" spans="5:7" ht="12.5">
      <c r="E930" s="8"/>
      <c r="F930" s="7"/>
      <c r="G930" s="8"/>
    </row>
    <row r="931" spans="5:7" ht="12.5">
      <c r="E931" s="8"/>
      <c r="F931" s="7"/>
      <c r="G931" s="8"/>
    </row>
    <row r="932" spans="5:7" ht="12.5">
      <c r="E932" s="8"/>
      <c r="F932" s="7"/>
      <c r="G932" s="8"/>
    </row>
    <row r="933" spans="5:7" ht="12.5">
      <c r="E933" s="8"/>
      <c r="F933" s="7"/>
      <c r="G933" s="8"/>
    </row>
    <row r="934" spans="5:7" ht="12.5">
      <c r="E934" s="8"/>
      <c r="F934" s="7"/>
      <c r="G934" s="8"/>
    </row>
    <row r="935" spans="5:7" ht="12.5">
      <c r="E935" s="8"/>
      <c r="F935" s="7"/>
      <c r="G935" s="8"/>
    </row>
    <row r="936" spans="5:7" ht="12.5">
      <c r="E936" s="8"/>
      <c r="F936" s="7"/>
      <c r="G936" s="8"/>
    </row>
    <row r="937" spans="5:7" ht="12.5">
      <c r="E937" s="8"/>
      <c r="F937" s="7"/>
      <c r="G937" s="8"/>
    </row>
    <row r="938" spans="5:7" ht="12.5">
      <c r="E938" s="8"/>
      <c r="F938" s="7"/>
      <c r="G938" s="8"/>
    </row>
    <row r="939" spans="5:7" ht="12.5">
      <c r="E939" s="8"/>
      <c r="F939" s="7"/>
      <c r="G939" s="8"/>
    </row>
    <row r="940" spans="5:7" ht="12.5">
      <c r="E940" s="8"/>
      <c r="F940" s="7"/>
      <c r="G940" s="8"/>
    </row>
    <row r="941" spans="5:7" ht="12.5">
      <c r="E941" s="8"/>
      <c r="F941" s="7"/>
      <c r="G941" s="8"/>
    </row>
    <row r="942" spans="5:7" ht="12.5">
      <c r="E942" s="8"/>
      <c r="F942" s="7"/>
      <c r="G942" s="8"/>
    </row>
    <row r="943" spans="5:7" ht="12.5">
      <c r="E943" s="8"/>
      <c r="F943" s="7"/>
      <c r="G943" s="8"/>
    </row>
    <row r="944" spans="5:7" ht="12.5">
      <c r="E944" s="8"/>
      <c r="F944" s="7"/>
      <c r="G944" s="8"/>
    </row>
    <row r="945" spans="5:7" ht="12.5">
      <c r="E945" s="8"/>
      <c r="F945" s="7"/>
      <c r="G945" s="8"/>
    </row>
    <row r="946" spans="5:7" ht="12.5">
      <c r="E946" s="8"/>
      <c r="F946" s="7"/>
      <c r="G946" s="8"/>
    </row>
    <row r="947" spans="5:7" ht="12.5">
      <c r="E947" s="8"/>
      <c r="F947" s="7"/>
      <c r="G947" s="8"/>
    </row>
    <row r="948" spans="5:7" ht="12.5">
      <c r="E948" s="8"/>
      <c r="F948" s="7"/>
      <c r="G948" s="8"/>
    </row>
    <row r="949" spans="5:7" ht="12.5">
      <c r="E949" s="8"/>
      <c r="F949" s="7"/>
      <c r="G949" s="8"/>
    </row>
    <row r="950" spans="5:7" ht="12.5">
      <c r="E950" s="8"/>
      <c r="F950" s="7"/>
      <c r="G950" s="8"/>
    </row>
    <row r="951" spans="5:7" ht="12.5">
      <c r="E951" s="8"/>
      <c r="F951" s="7"/>
      <c r="G951" s="8"/>
    </row>
    <row r="952" spans="5:7" ht="12.5">
      <c r="E952" s="8"/>
      <c r="F952" s="7"/>
      <c r="G952" s="8"/>
    </row>
    <row r="953" spans="5:7" ht="12.5">
      <c r="E953" s="8"/>
      <c r="F953" s="7"/>
      <c r="G953" s="8"/>
    </row>
    <row r="954" spans="5:7" ht="12.5">
      <c r="E954" s="8"/>
      <c r="F954" s="7"/>
      <c r="G954" s="8"/>
    </row>
    <row r="955" spans="5:7" ht="12.5">
      <c r="E955" s="8"/>
      <c r="F955" s="7"/>
      <c r="G955" s="8"/>
    </row>
    <row r="956" spans="5:7" ht="12.5">
      <c r="E956" s="8"/>
      <c r="F956" s="7"/>
      <c r="G956" s="8"/>
    </row>
    <row r="957" spans="5:7" ht="12.5">
      <c r="E957" s="8"/>
      <c r="F957" s="7"/>
      <c r="G957" s="8"/>
    </row>
    <row r="958" spans="5:7" ht="12.5">
      <c r="E958" s="8"/>
      <c r="F958" s="7"/>
      <c r="G958" s="8"/>
    </row>
    <row r="959" spans="5:7" ht="12.5">
      <c r="E959" s="8"/>
      <c r="F959" s="7"/>
      <c r="G959" s="8"/>
    </row>
    <row r="960" spans="5:7" ht="12.5">
      <c r="E960" s="8"/>
      <c r="F960" s="7"/>
      <c r="G960" s="8"/>
    </row>
    <row r="961" spans="5:7" ht="12.5">
      <c r="E961" s="8"/>
      <c r="F961" s="7"/>
      <c r="G961" s="8"/>
    </row>
    <row r="962" spans="5:7" ht="12.5">
      <c r="E962" s="8"/>
      <c r="F962" s="7"/>
      <c r="G962" s="8"/>
    </row>
    <row r="963" spans="5:7" ht="12.5">
      <c r="E963" s="8"/>
      <c r="F963" s="7"/>
      <c r="G963" s="8"/>
    </row>
    <row r="964" spans="5:7" ht="12.5">
      <c r="E964" s="8"/>
      <c r="F964" s="7"/>
      <c r="G964" s="8"/>
    </row>
    <row r="965" spans="5:7" ht="12.5">
      <c r="E965" s="8"/>
      <c r="F965" s="7"/>
      <c r="G965" s="8"/>
    </row>
    <row r="966" spans="5:7" ht="12.5">
      <c r="E966" s="8"/>
      <c r="F966" s="7"/>
      <c r="G966" s="8"/>
    </row>
    <row r="967" spans="5:7" ht="12.5">
      <c r="E967" s="8"/>
      <c r="F967" s="7"/>
      <c r="G967" s="8"/>
    </row>
    <row r="968" spans="5:7" ht="12.5">
      <c r="E968" s="8"/>
      <c r="F968" s="7"/>
      <c r="G968" s="8"/>
    </row>
    <row r="969" spans="5:7" ht="12.5">
      <c r="E969" s="8"/>
      <c r="F969" s="7"/>
      <c r="G969" s="8"/>
    </row>
    <row r="970" spans="5:7" ht="12.5">
      <c r="E970" s="8"/>
      <c r="F970" s="7"/>
      <c r="G970" s="8"/>
    </row>
    <row r="971" spans="5:7" ht="12.5">
      <c r="E971" s="8"/>
      <c r="F971" s="7"/>
      <c r="G971" s="8"/>
    </row>
    <row r="972" spans="5:7" ht="12.5">
      <c r="E972" s="8"/>
      <c r="F972" s="7"/>
      <c r="G972" s="8"/>
    </row>
    <row r="973" spans="5:7" ht="12.5">
      <c r="E973" s="8"/>
      <c r="F973" s="7"/>
      <c r="G973" s="8"/>
    </row>
    <row r="974" spans="5:7" ht="12.5">
      <c r="E974" s="8"/>
      <c r="F974" s="7"/>
      <c r="G974" s="8"/>
    </row>
    <row r="975" spans="5:7" ht="12.5">
      <c r="E975" s="8"/>
      <c r="F975" s="7"/>
      <c r="G975" s="8"/>
    </row>
    <row r="976" spans="5:7" ht="12.5">
      <c r="E976" s="8"/>
      <c r="F976" s="7"/>
      <c r="G976" s="8"/>
    </row>
    <row r="977" spans="5:7" ht="12.5">
      <c r="E977" s="8"/>
      <c r="F977" s="7"/>
      <c r="G977" s="8"/>
    </row>
    <row r="978" spans="5:7" ht="12.5">
      <c r="E978" s="8"/>
      <c r="F978" s="7"/>
      <c r="G978" s="8"/>
    </row>
    <row r="979" spans="5:7" ht="12.5">
      <c r="E979" s="8"/>
      <c r="F979" s="7"/>
      <c r="G979" s="8"/>
    </row>
    <row r="980" spans="5:7" ht="12.5">
      <c r="E980" s="8"/>
      <c r="F980" s="7"/>
      <c r="G980" s="8"/>
    </row>
    <row r="981" spans="5:7" ht="12.5">
      <c r="E981" s="8"/>
      <c r="F981" s="7"/>
      <c r="G981" s="8"/>
    </row>
    <row r="982" spans="5:7" ht="12.5">
      <c r="E982" s="8"/>
      <c r="F982" s="7"/>
      <c r="G982" s="8"/>
    </row>
    <row r="983" spans="5:7" ht="12.5">
      <c r="E983" s="8"/>
      <c r="F983" s="7"/>
      <c r="G983" s="8"/>
    </row>
    <row r="984" spans="5:7" ht="12.5">
      <c r="E984" s="8"/>
      <c r="F984" s="7"/>
      <c r="G984" s="8"/>
    </row>
    <row r="985" spans="5:7" ht="12.5">
      <c r="E985" s="8"/>
      <c r="F985" s="7"/>
      <c r="G985" s="8"/>
    </row>
    <row r="986" spans="5:7" ht="12.5">
      <c r="E986" s="8"/>
      <c r="F986" s="7"/>
      <c r="G986" s="8"/>
    </row>
    <row r="987" spans="5:7" ht="12.5">
      <c r="E987" s="8"/>
      <c r="F987" s="7"/>
      <c r="G987" s="8"/>
    </row>
    <row r="988" spans="5:7" ht="12.5">
      <c r="E988" s="8"/>
      <c r="F988" s="7"/>
      <c r="G988" s="8"/>
    </row>
    <row r="989" spans="5:7" ht="12.5">
      <c r="E989" s="8"/>
      <c r="F989" s="7"/>
      <c r="G989" s="8"/>
    </row>
    <row r="990" spans="5:7" ht="12.5">
      <c r="E990" s="8"/>
      <c r="F990" s="7"/>
      <c r="G990" s="8"/>
    </row>
    <row r="991" spans="5:7" ht="12.5">
      <c r="E991" s="8"/>
      <c r="F991" s="7"/>
      <c r="G991" s="8"/>
    </row>
    <row r="992" spans="5:7" ht="12.5">
      <c r="E992" s="8"/>
      <c r="F992" s="7"/>
      <c r="G992" s="8"/>
    </row>
    <row r="993" spans="5:7" ht="12.5">
      <c r="E993" s="8"/>
      <c r="F993" s="7"/>
      <c r="G993" s="8"/>
    </row>
    <row r="994" spans="5:7" ht="12.5">
      <c r="E994" s="8"/>
      <c r="F994" s="7"/>
      <c r="G994" s="8"/>
    </row>
    <row r="995" spans="5:7" ht="12.5">
      <c r="E995" s="8"/>
      <c r="F995" s="7"/>
      <c r="G995" s="8"/>
    </row>
    <row r="996" spans="5:7" ht="12.5">
      <c r="E996" s="8"/>
      <c r="F996" s="7"/>
      <c r="G996" s="8"/>
    </row>
    <row r="997" spans="5:7" ht="12.5">
      <c r="E997" s="8"/>
      <c r="F997" s="7"/>
      <c r="G997" s="8"/>
    </row>
    <row r="998" spans="5:7" ht="12.5">
      <c r="E998" s="8"/>
      <c r="F998" s="7"/>
      <c r="G998" s="8"/>
    </row>
    <row r="999" spans="5:7" ht="12.5">
      <c r="E999" s="8"/>
      <c r="F999" s="7"/>
      <c r="G999" s="8"/>
    </row>
    <row r="1000" spans="5:7" ht="12.5">
      <c r="E1000" s="8"/>
      <c r="F1000" s="7"/>
      <c r="G1000" s="8"/>
    </row>
    <row r="1001" spans="5:7" ht="12.5">
      <c r="E1001" s="8"/>
      <c r="F1001" s="7"/>
      <c r="G1001" s="8"/>
    </row>
    <row r="1002" spans="5:7" ht="12.5">
      <c r="E1002" s="8"/>
      <c r="F1002" s="7"/>
      <c r="G1002" s="8"/>
    </row>
    <row r="1003" spans="5:7" ht="12.5">
      <c r="E1003" s="8"/>
      <c r="F1003" s="7"/>
      <c r="G1003" s="8"/>
    </row>
    <row r="1004" spans="5:7" ht="12.5">
      <c r="E1004" s="8"/>
      <c r="F1004" s="7"/>
      <c r="G1004" s="8"/>
    </row>
    <row r="1005" spans="5:7" ht="12.5">
      <c r="E1005" s="8"/>
      <c r="F1005" s="7"/>
      <c r="G1005" s="8"/>
    </row>
    <row r="1006" spans="5:7" ht="12.5">
      <c r="E1006" s="8"/>
      <c r="F1006" s="7"/>
      <c r="G1006" s="8"/>
    </row>
    <row r="1007" spans="5:7" ht="15.75" customHeight="1">
      <c r="E1007" s="8"/>
      <c r="F1007" s="7"/>
      <c r="G1007" s="8"/>
    </row>
    <row r="1008" spans="5:7" ht="15.75" customHeight="1">
      <c r="E1008" s="8"/>
      <c r="F1008" s="7"/>
      <c r="G1008" s="8"/>
    </row>
  </sheetData>
  <sheetProtection algorithmName="SHA-512" hashValue="eveKBJcvgVXmbjy0g4H+e+SEdm4pn/fkVwaV6s1dRLuP/HMdq4P952BuCJPdGYLQ4Bix0zM0UIzdW0qottvfAw==" saltValue="xI0qeNoOQI50lrJcRIjQOw==" spinCount="100000" sheet="1" objects="1" scenarios="1" selectLockedCells="1"/>
  <mergeCells count="18">
    <mergeCell ref="M8:R8"/>
    <mergeCell ref="M9:R9"/>
    <mergeCell ref="K3:K32"/>
    <mergeCell ref="E35:J36"/>
    <mergeCell ref="B1:J1"/>
    <mergeCell ref="A3:A32"/>
    <mergeCell ref="B15:I15"/>
    <mergeCell ref="B3:J3"/>
    <mergeCell ref="B4:J4"/>
    <mergeCell ref="B5:J5"/>
    <mergeCell ref="B6:J6"/>
    <mergeCell ref="C7:J7"/>
    <mergeCell ref="C8:J8"/>
    <mergeCell ref="C9:J9"/>
    <mergeCell ref="C11:J11"/>
    <mergeCell ref="C10:J10"/>
    <mergeCell ref="C14:J14"/>
    <mergeCell ref="C12:J12"/>
  </mergeCells>
  <conditionalFormatting sqref="C36">
    <cfRule type="cellIs" dxfId="17" priority="7" operator="lessThan">
      <formula>200000</formula>
    </cfRule>
  </conditionalFormatting>
  <conditionalFormatting sqref="E17:E32">
    <cfRule type="cellIs" dxfId="16" priority="3" operator="greaterThan">
      <formula>5000000</formula>
    </cfRule>
  </conditionalFormatting>
  <conditionalFormatting sqref="E35">
    <cfRule type="notContainsBlanks" dxfId="15" priority="5">
      <formula>LEN(TRIM(E35))&gt;0</formula>
    </cfRule>
  </conditionalFormatting>
  <conditionalFormatting sqref="H17:H32">
    <cfRule type="cellIs" dxfId="14" priority="4" operator="lessThan">
      <formula>2</formula>
    </cfRule>
  </conditionalFormatting>
  <conditionalFormatting sqref="J16:J32">
    <cfRule type="expression" dxfId="13" priority="1">
      <formula>$D$40=FALSE</formula>
    </cfRule>
  </conditionalFormatting>
  <pageMargins left="0.7" right="0.7" top="0.75" bottom="0.75" header="0.3" footer="0.3"/>
  <pageSetup scale="62" orientation="landscape" r:id="rId1"/>
  <ignoredErrors>
    <ignoredError sqref="B11:B13" numberStoredAsText="1"/>
    <ignoredError sqref="F21:J21" listDataValidation="1"/>
  </ignoredErrors>
  <tableParts count="3">
    <tablePart r:id="rId2"/>
    <tablePart r:id="rId3"/>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Below="0" summaryRight="0"/>
    <pageSetUpPr fitToPage="1"/>
  </sheetPr>
  <dimension ref="A1:AC1015"/>
  <sheetViews>
    <sheetView topLeftCell="B1" zoomScaleNormal="100" workbookViewId="0">
      <selection activeCell="B21" sqref="B21"/>
    </sheetView>
  </sheetViews>
  <sheetFormatPr defaultColWidth="12.6328125" defaultRowHeight="15.75" customHeight="1"/>
  <cols>
    <col min="1" max="1" width="4.6328125" style="2" customWidth="1"/>
    <col min="2" max="2" width="15.6328125" style="2" customWidth="1"/>
    <col min="3" max="3" width="19.6328125" style="2" customWidth="1"/>
    <col min="4" max="6" width="22.6328125" style="2" customWidth="1"/>
    <col min="7" max="7" width="15.6328125" style="2" customWidth="1"/>
    <col min="8" max="8" width="22.6328125" style="2" customWidth="1"/>
    <col min="9" max="9" width="25.6328125" style="2" customWidth="1"/>
    <col min="10" max="10" width="22.6328125" style="2" customWidth="1"/>
    <col min="11" max="11" width="14.6328125" style="2" customWidth="1"/>
    <col min="12" max="12" width="7.90625" style="2" customWidth="1"/>
    <col min="13" max="16384" width="12.6328125" style="2"/>
  </cols>
  <sheetData>
    <row r="1" spans="1:29" ht="26" customHeight="1">
      <c r="A1" s="135"/>
      <c r="B1" s="294" t="s">
        <v>159</v>
      </c>
      <c r="C1" s="294"/>
      <c r="D1" s="294"/>
      <c r="E1" s="294"/>
      <c r="F1" s="294"/>
      <c r="G1" s="294"/>
      <c r="H1" s="294"/>
      <c r="I1" s="294"/>
      <c r="J1" s="294"/>
      <c r="K1" s="294"/>
      <c r="L1" s="135"/>
      <c r="M1" s="4"/>
      <c r="N1" s="4"/>
      <c r="O1" s="4"/>
      <c r="P1" s="4"/>
      <c r="Q1" s="4"/>
      <c r="R1" s="4"/>
      <c r="S1" s="4"/>
      <c r="T1" s="4"/>
      <c r="U1" s="4"/>
      <c r="V1" s="4"/>
      <c r="W1" s="4"/>
      <c r="X1" s="4"/>
      <c r="Y1" s="4"/>
      <c r="Z1" s="4"/>
      <c r="AA1" s="4"/>
      <c r="AB1" s="4"/>
      <c r="AC1" s="4"/>
    </row>
    <row r="2" spans="1:29" ht="26" customHeight="1">
      <c r="A2" s="135"/>
      <c r="B2" s="136" t="s">
        <v>42</v>
      </c>
      <c r="C2" s="136"/>
      <c r="D2" s="136"/>
      <c r="E2" s="135"/>
      <c r="F2" s="135"/>
      <c r="G2" s="135"/>
      <c r="H2" s="135"/>
      <c r="I2" s="135"/>
      <c r="J2" s="135"/>
      <c r="K2" s="135"/>
      <c r="L2" s="135"/>
      <c r="M2" s="4"/>
      <c r="N2" s="4"/>
      <c r="O2" s="4"/>
      <c r="P2" s="4"/>
      <c r="Q2" s="4"/>
      <c r="R2" s="4"/>
      <c r="S2" s="4"/>
      <c r="T2" s="4"/>
      <c r="U2" s="4"/>
      <c r="V2" s="4"/>
      <c r="W2" s="4"/>
      <c r="X2" s="4"/>
      <c r="Y2" s="4"/>
      <c r="Z2" s="4"/>
      <c r="AA2" s="4"/>
      <c r="AB2" s="4"/>
      <c r="AC2" s="4"/>
    </row>
    <row r="3" spans="1:29" ht="15" customHeight="1">
      <c r="A3" s="324"/>
      <c r="B3" s="313"/>
      <c r="C3" s="313"/>
      <c r="D3" s="313"/>
      <c r="E3" s="313"/>
      <c r="F3" s="313"/>
      <c r="G3" s="313"/>
      <c r="H3" s="313"/>
      <c r="I3" s="313"/>
      <c r="J3" s="313"/>
      <c r="K3" s="324"/>
      <c r="L3" s="324"/>
      <c r="M3" s="4"/>
      <c r="N3" s="4"/>
      <c r="O3" s="4"/>
      <c r="P3" s="4"/>
      <c r="Q3" s="4"/>
      <c r="R3" s="4"/>
      <c r="S3" s="4"/>
      <c r="T3" s="4"/>
      <c r="U3" s="4"/>
      <c r="V3" s="4"/>
      <c r="W3" s="4"/>
      <c r="X3" s="4"/>
      <c r="Y3" s="4"/>
      <c r="Z3" s="4"/>
      <c r="AA3" s="4"/>
      <c r="AB3" s="4"/>
      <c r="AC3" s="4"/>
    </row>
    <row r="4" spans="1:29" ht="15" customHeight="1">
      <c r="A4" s="324"/>
      <c r="B4" s="314" t="s">
        <v>76</v>
      </c>
      <c r="C4" s="314"/>
      <c r="D4" s="314"/>
      <c r="E4" s="314"/>
      <c r="F4" s="314"/>
      <c r="G4" s="314"/>
      <c r="H4" s="314"/>
      <c r="I4" s="314"/>
      <c r="J4" s="314"/>
      <c r="K4" s="324"/>
      <c r="L4" s="324"/>
      <c r="M4" s="4"/>
      <c r="N4" s="4"/>
      <c r="O4" s="4"/>
      <c r="P4" s="4"/>
      <c r="Q4" s="4"/>
      <c r="R4" s="4"/>
      <c r="S4" s="4"/>
      <c r="T4" s="4"/>
      <c r="U4" s="4"/>
      <c r="V4" s="4"/>
      <c r="W4" s="4"/>
      <c r="X4" s="4"/>
      <c r="Y4" s="4"/>
      <c r="Z4" s="4"/>
      <c r="AA4" s="4"/>
      <c r="AB4" s="4"/>
      <c r="AC4" s="4"/>
    </row>
    <row r="5" spans="1:29" ht="15" customHeight="1">
      <c r="A5" s="324"/>
      <c r="B5" s="213"/>
      <c r="C5" s="214"/>
      <c r="D5" s="214"/>
      <c r="E5" s="214"/>
      <c r="F5" s="214"/>
      <c r="G5" s="214"/>
      <c r="H5" s="214"/>
      <c r="I5" s="214"/>
      <c r="J5" s="214"/>
      <c r="K5" s="324"/>
      <c r="L5" s="324"/>
      <c r="M5" s="4"/>
      <c r="N5" s="305"/>
      <c r="O5" s="305"/>
      <c r="P5" s="305"/>
      <c r="Q5" s="305"/>
      <c r="R5" s="305"/>
      <c r="S5" s="305"/>
      <c r="T5" s="4"/>
      <c r="U5" s="4"/>
      <c r="V5" s="4"/>
      <c r="W5" s="4"/>
      <c r="X5" s="4"/>
      <c r="Y5" s="4"/>
      <c r="Z5" s="4"/>
      <c r="AA5" s="4"/>
      <c r="AB5" s="4"/>
      <c r="AC5" s="4"/>
    </row>
    <row r="6" spans="1:29" ht="15" customHeight="1">
      <c r="A6" s="324"/>
      <c r="B6" s="316" t="s">
        <v>145</v>
      </c>
      <c r="C6" s="316"/>
      <c r="D6" s="316"/>
      <c r="E6" s="316"/>
      <c r="F6" s="316"/>
      <c r="G6" s="316"/>
      <c r="H6" s="316"/>
      <c r="I6" s="316"/>
      <c r="J6" s="316"/>
      <c r="K6" s="324"/>
      <c r="L6" s="324"/>
      <c r="M6" s="4"/>
      <c r="N6" s="306"/>
      <c r="O6" s="306"/>
      <c r="P6" s="306"/>
      <c r="Q6" s="306"/>
      <c r="R6" s="306"/>
      <c r="S6" s="306"/>
      <c r="T6" s="4"/>
      <c r="U6" s="4"/>
      <c r="V6" s="4"/>
      <c r="W6" s="4"/>
      <c r="X6" s="4"/>
      <c r="Y6" s="4"/>
      <c r="Z6" s="4"/>
      <c r="AA6" s="4"/>
      <c r="AB6" s="4"/>
      <c r="AC6" s="4"/>
    </row>
    <row r="7" spans="1:29" ht="15" customHeight="1">
      <c r="A7" s="324"/>
      <c r="B7" s="209" t="s">
        <v>44</v>
      </c>
      <c r="C7" s="331" t="s">
        <v>45</v>
      </c>
      <c r="D7" s="331"/>
      <c r="E7" s="331"/>
      <c r="F7" s="331"/>
      <c r="G7" s="331"/>
      <c r="H7" s="331"/>
      <c r="I7" s="331"/>
      <c r="J7" s="331"/>
      <c r="K7" s="324"/>
      <c r="L7" s="324"/>
      <c r="M7" s="4"/>
      <c r="N7" s="4"/>
      <c r="O7" s="4"/>
      <c r="P7" s="4"/>
      <c r="Q7" s="4"/>
      <c r="R7" s="4"/>
      <c r="S7" s="4"/>
      <c r="T7" s="4"/>
      <c r="U7" s="4"/>
      <c r="V7" s="4"/>
      <c r="W7" s="4"/>
      <c r="X7" s="4"/>
      <c r="Y7" s="4"/>
      <c r="Z7" s="4"/>
      <c r="AA7" s="4"/>
      <c r="AB7" s="4"/>
      <c r="AC7" s="4"/>
    </row>
    <row r="8" spans="1:29" ht="15" customHeight="1">
      <c r="A8" s="324"/>
      <c r="B8" s="209" t="s">
        <v>44</v>
      </c>
      <c r="C8" s="328" t="s">
        <v>46</v>
      </c>
      <c r="D8" s="328"/>
      <c r="E8" s="328"/>
      <c r="F8" s="328"/>
      <c r="G8" s="328"/>
      <c r="H8" s="328"/>
      <c r="I8" s="328"/>
      <c r="J8" s="328"/>
      <c r="K8" s="324"/>
      <c r="L8" s="324"/>
      <c r="M8" s="4"/>
      <c r="N8" s="4"/>
      <c r="O8" s="4"/>
      <c r="P8" s="4"/>
      <c r="Q8" s="4"/>
      <c r="R8" s="4"/>
      <c r="S8" s="4"/>
      <c r="T8" s="4"/>
      <c r="U8" s="4"/>
      <c r="V8" s="4"/>
      <c r="W8" s="4"/>
      <c r="X8" s="4"/>
      <c r="Y8" s="4"/>
      <c r="Z8" s="4"/>
      <c r="AA8" s="4"/>
      <c r="AB8" s="4"/>
      <c r="AC8" s="4"/>
    </row>
    <row r="9" spans="1:29" ht="15" customHeight="1">
      <c r="A9" s="324"/>
      <c r="B9" s="209" t="s">
        <v>44</v>
      </c>
      <c r="C9" s="328" t="s">
        <v>47</v>
      </c>
      <c r="D9" s="328"/>
      <c r="E9" s="328"/>
      <c r="F9" s="328"/>
      <c r="G9" s="328"/>
      <c r="H9" s="328"/>
      <c r="I9" s="328"/>
      <c r="J9" s="328"/>
      <c r="K9" s="324"/>
      <c r="L9" s="324"/>
      <c r="M9" s="5"/>
      <c r="N9" s="5"/>
      <c r="O9" s="5"/>
      <c r="P9" s="5"/>
      <c r="Q9" s="5"/>
      <c r="R9" s="5"/>
      <c r="S9" s="5"/>
      <c r="T9" s="5"/>
      <c r="U9" s="5"/>
      <c r="V9" s="5"/>
      <c r="W9" s="5"/>
      <c r="X9" s="5"/>
      <c r="Y9" s="5"/>
      <c r="Z9" s="5"/>
      <c r="AA9" s="5"/>
      <c r="AB9" s="5"/>
      <c r="AC9" s="5"/>
    </row>
    <row r="10" spans="1:29" ht="15" customHeight="1">
      <c r="A10" s="324"/>
      <c r="B10" s="209"/>
      <c r="C10" s="330"/>
      <c r="D10" s="330"/>
      <c r="E10" s="330"/>
      <c r="F10" s="330"/>
      <c r="G10" s="330"/>
      <c r="H10" s="330"/>
      <c r="I10" s="330"/>
      <c r="J10" s="330"/>
      <c r="K10" s="324"/>
      <c r="L10" s="324"/>
      <c r="M10" s="5"/>
      <c r="N10" s="5"/>
      <c r="O10" s="5"/>
      <c r="P10" s="5"/>
      <c r="Q10" s="5"/>
      <c r="R10" s="5"/>
      <c r="S10" s="5"/>
      <c r="T10" s="5"/>
      <c r="U10" s="5"/>
      <c r="V10" s="5"/>
      <c r="W10" s="5"/>
      <c r="X10" s="5"/>
      <c r="Y10" s="5"/>
      <c r="Z10" s="5"/>
      <c r="AA10" s="5"/>
      <c r="AB10" s="5"/>
      <c r="AC10" s="5"/>
    </row>
    <row r="11" spans="1:29" ht="18" customHeight="1">
      <c r="A11" s="324"/>
      <c r="B11" s="115" t="s">
        <v>28</v>
      </c>
      <c r="C11" s="332" t="s">
        <v>119</v>
      </c>
      <c r="D11" s="327"/>
      <c r="E11" s="327"/>
      <c r="F11" s="327"/>
      <c r="G11" s="327"/>
      <c r="H11" s="327"/>
      <c r="I11" s="327"/>
      <c r="J11" s="327"/>
      <c r="K11" s="324"/>
      <c r="L11" s="324"/>
      <c r="M11" s="5"/>
      <c r="N11" s="5"/>
      <c r="O11" s="5"/>
      <c r="P11" s="5"/>
      <c r="Q11" s="5"/>
      <c r="R11" s="5"/>
      <c r="S11" s="5"/>
      <c r="T11" s="5"/>
      <c r="U11" s="5"/>
      <c r="V11" s="5"/>
      <c r="W11" s="5"/>
      <c r="X11" s="5"/>
      <c r="Y11" s="5"/>
      <c r="Z11" s="5"/>
      <c r="AA11" s="5"/>
      <c r="AB11" s="5"/>
    </row>
    <row r="12" spans="1:29" ht="17" customHeight="1">
      <c r="A12" s="324"/>
      <c r="B12" s="211" t="s">
        <v>29</v>
      </c>
      <c r="C12" s="215" t="s">
        <v>149</v>
      </c>
      <c r="D12" s="121"/>
      <c r="E12" s="121"/>
      <c r="F12" s="121"/>
      <c r="G12" s="121"/>
      <c r="H12" s="121"/>
      <c r="I12" s="121"/>
      <c r="J12" s="121"/>
      <c r="K12" s="324"/>
      <c r="L12" s="324"/>
      <c r="M12" s="5"/>
      <c r="N12" s="5"/>
      <c r="O12" s="5"/>
      <c r="P12" s="5"/>
      <c r="Q12" s="5"/>
      <c r="R12" s="5"/>
      <c r="S12" s="5"/>
      <c r="T12" s="5"/>
      <c r="U12" s="5"/>
      <c r="V12" s="5"/>
      <c r="W12" s="5"/>
      <c r="X12" s="5"/>
      <c r="Y12" s="5"/>
      <c r="Z12" s="5"/>
      <c r="AA12" s="5"/>
      <c r="AB12" s="5"/>
    </row>
    <row r="13" spans="1:29" s="14" customFormat="1" ht="44.5" customHeight="1">
      <c r="A13" s="324"/>
      <c r="B13" s="216" t="s">
        <v>33</v>
      </c>
      <c r="C13" s="333" t="s">
        <v>153</v>
      </c>
      <c r="D13" s="333"/>
      <c r="E13" s="333"/>
      <c r="F13" s="333"/>
      <c r="G13" s="333"/>
      <c r="H13" s="333"/>
      <c r="I13" s="333"/>
      <c r="J13" s="333"/>
      <c r="K13" s="324"/>
      <c r="L13" s="324"/>
      <c r="M13" s="13"/>
      <c r="N13" s="13"/>
      <c r="O13" s="13"/>
      <c r="P13" s="13"/>
      <c r="Q13" s="13"/>
      <c r="R13" s="13"/>
      <c r="S13" s="13"/>
      <c r="T13" s="13"/>
      <c r="U13" s="13"/>
      <c r="V13" s="13"/>
      <c r="W13" s="13"/>
      <c r="X13" s="13"/>
      <c r="Y13" s="13"/>
      <c r="Z13" s="13"/>
      <c r="AA13" s="13"/>
      <c r="AB13" s="13"/>
      <c r="AC13" s="13"/>
    </row>
    <row r="14" spans="1:29" s="14" customFormat="1" ht="17" customHeight="1">
      <c r="A14" s="324"/>
      <c r="B14" s="211" t="s">
        <v>30</v>
      </c>
      <c r="C14" s="302" t="s">
        <v>134</v>
      </c>
      <c r="D14" s="302"/>
      <c r="E14" s="302"/>
      <c r="F14" s="302"/>
      <c r="G14" s="302"/>
      <c r="H14" s="302"/>
      <c r="I14" s="302"/>
      <c r="J14" s="302"/>
      <c r="K14" s="324"/>
      <c r="L14" s="324"/>
      <c r="M14" s="13"/>
      <c r="N14" s="13"/>
      <c r="O14" s="13"/>
      <c r="P14" s="13"/>
      <c r="Q14" s="13"/>
      <c r="R14" s="13"/>
      <c r="S14" s="13"/>
      <c r="T14" s="13"/>
      <c r="U14" s="13"/>
      <c r="V14" s="13"/>
      <c r="W14" s="13"/>
      <c r="X14" s="13"/>
      <c r="Y14" s="13"/>
      <c r="Z14" s="13"/>
      <c r="AA14" s="13"/>
      <c r="AB14" s="13"/>
      <c r="AC14" s="13"/>
    </row>
    <row r="15" spans="1:29" s="14" customFormat="1" ht="28" customHeight="1">
      <c r="A15" s="324"/>
      <c r="B15" s="216" t="s">
        <v>33</v>
      </c>
      <c r="C15" s="329" t="s">
        <v>133</v>
      </c>
      <c r="D15" s="329"/>
      <c r="E15" s="329"/>
      <c r="F15" s="329"/>
      <c r="G15" s="329"/>
      <c r="H15" s="329"/>
      <c r="I15" s="329"/>
      <c r="J15" s="329"/>
      <c r="K15" s="324"/>
      <c r="L15" s="324"/>
      <c r="M15" s="13"/>
      <c r="N15" s="13"/>
      <c r="O15" s="13"/>
      <c r="P15" s="13"/>
      <c r="Q15" s="13"/>
      <c r="R15" s="13"/>
      <c r="S15" s="13"/>
      <c r="T15" s="13"/>
      <c r="U15" s="13"/>
      <c r="V15" s="13"/>
      <c r="W15" s="13"/>
      <c r="X15" s="13"/>
      <c r="Y15" s="13"/>
      <c r="Z15" s="13"/>
      <c r="AA15" s="13"/>
      <c r="AB15" s="13"/>
      <c r="AC15" s="13"/>
    </row>
    <row r="16" spans="1:29" ht="15" customHeight="1">
      <c r="A16" s="324"/>
      <c r="B16" s="115" t="s">
        <v>31</v>
      </c>
      <c r="C16" s="326" t="s">
        <v>101</v>
      </c>
      <c r="D16" s="327"/>
      <c r="E16" s="327"/>
      <c r="F16" s="327"/>
      <c r="G16" s="327"/>
      <c r="H16" s="327"/>
      <c r="I16" s="327"/>
      <c r="J16" s="327"/>
      <c r="K16" s="324"/>
      <c r="L16" s="324"/>
      <c r="M16" s="5"/>
      <c r="N16" s="5"/>
      <c r="O16" s="5"/>
      <c r="P16" s="5"/>
      <c r="Q16" s="5"/>
      <c r="R16" s="5"/>
      <c r="S16" s="5"/>
      <c r="T16" s="5"/>
      <c r="U16" s="5"/>
      <c r="V16" s="5"/>
      <c r="W16" s="5"/>
      <c r="X16" s="5"/>
      <c r="Y16" s="5"/>
      <c r="Z16" s="5"/>
      <c r="AA16" s="5"/>
      <c r="AB16" s="5"/>
    </row>
    <row r="17" spans="1:29" ht="15" customHeight="1">
      <c r="A17" s="324"/>
      <c r="B17" s="115" t="s">
        <v>66</v>
      </c>
      <c r="C17" s="321" t="s">
        <v>121</v>
      </c>
      <c r="D17" s="322"/>
      <c r="E17" s="322"/>
      <c r="F17" s="322"/>
      <c r="G17" s="322"/>
      <c r="H17" s="322"/>
      <c r="I17" s="322"/>
      <c r="J17" s="322"/>
      <c r="K17" s="324"/>
      <c r="L17" s="324"/>
      <c r="M17" s="5"/>
      <c r="N17" s="5"/>
      <c r="O17" s="5"/>
      <c r="P17" s="5"/>
      <c r="Q17" s="5"/>
      <c r="R17" s="5"/>
      <c r="S17" s="5"/>
      <c r="T17" s="5"/>
      <c r="U17" s="5"/>
      <c r="V17" s="5"/>
      <c r="W17" s="5"/>
      <c r="X17" s="5"/>
      <c r="Y17" s="5"/>
      <c r="Z17" s="5"/>
      <c r="AA17" s="5"/>
      <c r="AB17" s="5"/>
    </row>
    <row r="18" spans="1:29" ht="15" customHeight="1">
      <c r="A18" s="324"/>
      <c r="B18" s="217"/>
      <c r="C18" s="212"/>
      <c r="D18" s="121"/>
      <c r="E18" s="121"/>
      <c r="F18" s="121"/>
      <c r="G18" s="121"/>
      <c r="H18" s="121"/>
      <c r="I18" s="121"/>
      <c r="J18" s="121"/>
      <c r="K18" s="324"/>
      <c r="L18" s="324"/>
      <c r="M18" s="5"/>
      <c r="N18" s="5"/>
      <c r="O18" s="5"/>
      <c r="P18" s="5"/>
      <c r="Q18" s="5"/>
      <c r="R18" s="5"/>
      <c r="S18" s="5"/>
      <c r="T18" s="5"/>
      <c r="U18" s="5"/>
      <c r="V18" s="5"/>
      <c r="W18" s="5"/>
      <c r="X18" s="5"/>
      <c r="Y18" s="5"/>
      <c r="Z18" s="5"/>
      <c r="AA18" s="5"/>
      <c r="AB18" s="5"/>
    </row>
    <row r="19" spans="1:29" ht="15" customHeight="1" thickBot="1">
      <c r="A19" s="324"/>
      <c r="B19" s="122" t="s">
        <v>89</v>
      </c>
      <c r="C19" s="309"/>
      <c r="D19" s="309"/>
      <c r="E19" s="309"/>
      <c r="F19" s="309"/>
      <c r="G19" s="309"/>
      <c r="H19" s="309"/>
      <c r="I19" s="309"/>
      <c r="J19" s="309"/>
      <c r="K19" s="324"/>
      <c r="L19" s="324"/>
      <c r="M19" s="4"/>
      <c r="N19" s="4"/>
      <c r="O19" s="4"/>
      <c r="P19" s="4"/>
      <c r="Q19" s="4"/>
      <c r="R19" s="4"/>
      <c r="S19" s="4"/>
      <c r="T19" s="4"/>
      <c r="U19" s="4"/>
      <c r="V19" s="4"/>
      <c r="W19" s="4"/>
      <c r="X19" s="4"/>
      <c r="Y19" s="4"/>
      <c r="Z19" s="4"/>
      <c r="AA19" s="4"/>
      <c r="AB19" s="4"/>
      <c r="AC19" s="4"/>
    </row>
    <row r="20" spans="1:29" s="26" customFormat="1" ht="94.5" customHeight="1">
      <c r="A20" s="324"/>
      <c r="B20" s="218" t="s">
        <v>18</v>
      </c>
      <c r="C20" s="169" t="s">
        <v>48</v>
      </c>
      <c r="D20" s="90" t="s">
        <v>59</v>
      </c>
      <c r="E20" s="91" t="s">
        <v>112</v>
      </c>
      <c r="F20" s="92" t="s">
        <v>49</v>
      </c>
      <c r="G20" s="93" t="s">
        <v>51</v>
      </c>
      <c r="H20" s="94" t="s">
        <v>53</v>
      </c>
      <c r="I20" s="95" t="s">
        <v>52</v>
      </c>
      <c r="J20" s="94" t="s">
        <v>110</v>
      </c>
      <c r="K20" s="219" t="s">
        <v>68</v>
      </c>
      <c r="L20" s="324"/>
      <c r="M20" s="4"/>
    </row>
    <row r="21" spans="1:29" ht="13">
      <c r="A21" s="324"/>
      <c r="B21" s="230" t="b">
        <v>1</v>
      </c>
      <c r="C21" s="170" t="s">
        <v>2</v>
      </c>
      <c r="D21" s="255" t="str">
        <f>IF(ISBLANK('Equal Pooling (Recommended)'!C15),"",'Equal Pooling (Recommended)'!C15)</f>
        <v/>
      </c>
      <c r="E21" s="256" t="str">
        <f>IF(ISBLANK('Equal Pooling (Recommended)'!D15),"",'Equal Pooling (Recommended)'!D15)</f>
        <v/>
      </c>
      <c r="F21" s="98" t="str">
        <f t="shared" ref="F21:F37" si="0">IF(ISNUMBER(D21),D21*E21,"")</f>
        <v/>
      </c>
      <c r="G21" s="171" t="str">
        <f t="shared" ref="G21:G37" si="1">IF(ISNUMBER(D21),H21/$C$40,"")</f>
        <v/>
      </c>
      <c r="H21" s="98" t="str" cm="1">
        <f t="array" ref="H21">_xlfn.IFS(ISTEXT(E21),"",AND(F21&gt;=_xlfn.MINIFS($F$21:$F$36,$B$21:$B$36,TRUE), _xlfn.MINIFS($F$21:$F$36,$B$21:$B$36,TRUE)&gt;0),_xlfn.MINIFS($F$21:$F$36,$B$21:$B$36,TRUE),TRUE,F21)</f>
        <v/>
      </c>
      <c r="I21" s="172" t="str">
        <f t="shared" ref="I21:I36" si="2">IF(ISTEXT(E21),"",H21/D21)</f>
        <v/>
      </c>
      <c r="J21" s="98" t="str">
        <f t="shared" ref="J21:J36" si="3">IF(ISTEXT(E21),"",(IF($B$40&gt;4,G21/MAX($G$21:$G$36)*8000,G21/MAX($G$21:$G$36)*10000)))</f>
        <v/>
      </c>
      <c r="K21" s="119" t="str">
        <f t="shared" ref="K21:K36" si="4">IF(ISTEXT(E21),"", IF(H21&gt;J21*1.65/0.8,J21, ($C$40/SUM($J$21:$J$36)*J21)*0.8/1.65))</f>
        <v/>
      </c>
      <c r="L21" s="324"/>
      <c r="M21" s="4"/>
    </row>
    <row r="22" spans="1:29" ht="13">
      <c r="A22" s="324"/>
      <c r="B22" s="231" t="b">
        <v>1</v>
      </c>
      <c r="C22" s="173" t="s">
        <v>3</v>
      </c>
      <c r="D22" s="257" t="str">
        <f>IF(ISBLANK('Equal Pooling (Recommended)'!C16),"",'Equal Pooling (Recommended)'!C16)</f>
        <v/>
      </c>
      <c r="E22" s="258" t="str">
        <f>IF(ISBLANK('Equal Pooling (Recommended)'!D16),"",'Equal Pooling (Recommended)'!D16)</f>
        <v/>
      </c>
      <c r="F22" s="102" t="str">
        <f t="shared" si="0"/>
        <v/>
      </c>
      <c r="G22" s="174" t="str">
        <f t="shared" si="1"/>
        <v/>
      </c>
      <c r="H22" s="102" t="str" cm="1">
        <f t="array" ref="H22">_xlfn.IFS(ISTEXT(E22),"",AND(F22&gt;=_xlfn.MINIFS($F$21:$F$36,$B$21:$B$36,TRUE), _xlfn.MINIFS($F$21:$F$36,$B$21:$B$36,TRUE)&gt;0),_xlfn.MINIFS($F$21:$F$36,$B$21:$B$36,TRUE),TRUE,F22)</f>
        <v/>
      </c>
      <c r="I22" s="175" t="str">
        <f t="shared" si="2"/>
        <v/>
      </c>
      <c r="J22" s="102" t="str">
        <f t="shared" si="3"/>
        <v/>
      </c>
      <c r="K22" s="119" t="str">
        <f t="shared" si="4"/>
        <v/>
      </c>
      <c r="L22" s="324"/>
      <c r="M22" s="4"/>
    </row>
    <row r="23" spans="1:29" ht="13">
      <c r="A23" s="324"/>
      <c r="B23" s="230" t="b">
        <v>1</v>
      </c>
      <c r="C23" s="170" t="s">
        <v>4</v>
      </c>
      <c r="D23" s="255" t="str">
        <f>IF(ISBLANK('Equal Pooling (Recommended)'!C17),"",'Equal Pooling (Recommended)'!C17)</f>
        <v/>
      </c>
      <c r="E23" s="256" t="str">
        <f>IF(ISBLANK('Equal Pooling (Recommended)'!D17),"",'Equal Pooling (Recommended)'!D17)</f>
        <v/>
      </c>
      <c r="F23" s="98" t="str">
        <f t="shared" si="0"/>
        <v/>
      </c>
      <c r="G23" s="171" t="str">
        <f t="shared" si="1"/>
        <v/>
      </c>
      <c r="H23" s="98" t="str" cm="1">
        <f t="array" ref="H23">_xlfn.IFS(ISTEXT(E23),"",AND(F23&gt;=_xlfn.MINIFS($F$21:$F$36,$B$21:$B$36,TRUE), _xlfn.MINIFS($F$21:$F$36,$B$21:$B$36,TRUE)&gt;0),_xlfn.MINIFS($F$21:$F$36,$B$21:$B$36,TRUE),TRUE,F23)</f>
        <v/>
      </c>
      <c r="I23" s="172" t="str">
        <f t="shared" si="2"/>
        <v/>
      </c>
      <c r="J23" s="98" t="str">
        <f t="shared" si="3"/>
        <v/>
      </c>
      <c r="K23" s="119" t="str">
        <f t="shared" si="4"/>
        <v/>
      </c>
      <c r="L23" s="324"/>
      <c r="M23" s="4"/>
    </row>
    <row r="24" spans="1:29" ht="13">
      <c r="A24" s="324"/>
      <c r="B24" s="231" t="b">
        <v>1</v>
      </c>
      <c r="C24" s="173" t="s">
        <v>5</v>
      </c>
      <c r="D24" s="257" t="str">
        <f>IF(ISBLANK('Equal Pooling (Recommended)'!C18),"",'Equal Pooling (Recommended)'!C18)</f>
        <v/>
      </c>
      <c r="E24" s="258" t="str">
        <f>IF(ISBLANK('Equal Pooling (Recommended)'!D18),"",'Equal Pooling (Recommended)'!D18)</f>
        <v/>
      </c>
      <c r="F24" s="102" t="str">
        <f t="shared" si="0"/>
        <v/>
      </c>
      <c r="G24" s="174" t="str">
        <f t="shared" si="1"/>
        <v/>
      </c>
      <c r="H24" s="102" t="str" cm="1">
        <f t="array" ref="H24">_xlfn.IFS(ISTEXT(E24),"",AND(F24&gt;=_xlfn.MINIFS($F$21:$F$36,$B$21:$B$36,TRUE), _xlfn.MINIFS($F$21:$F$36,$B$21:$B$36,TRUE)&gt;0),_xlfn.MINIFS($F$21:$F$36,$B$21:$B$36,TRUE),TRUE,F24)</f>
        <v/>
      </c>
      <c r="I24" s="175" t="str">
        <f t="shared" si="2"/>
        <v/>
      </c>
      <c r="J24" s="102" t="str">
        <f t="shared" si="3"/>
        <v/>
      </c>
      <c r="K24" s="119" t="str">
        <f t="shared" si="4"/>
        <v/>
      </c>
      <c r="L24" s="324"/>
      <c r="M24" s="4"/>
    </row>
    <row r="25" spans="1:29" ht="13">
      <c r="A25" s="324"/>
      <c r="B25" s="230" t="b">
        <v>1</v>
      </c>
      <c r="C25" s="170" t="s">
        <v>6</v>
      </c>
      <c r="D25" s="255" t="str">
        <f>IF(ISBLANK('Equal Pooling (Recommended)'!C19),"",'Equal Pooling (Recommended)'!C19)</f>
        <v/>
      </c>
      <c r="E25" s="256" t="str">
        <f>IF(ISBLANK('Equal Pooling (Recommended)'!D19),"",'Equal Pooling (Recommended)'!D19)</f>
        <v/>
      </c>
      <c r="F25" s="98" t="str">
        <f t="shared" si="0"/>
        <v/>
      </c>
      <c r="G25" s="171" t="str">
        <f t="shared" si="1"/>
        <v/>
      </c>
      <c r="H25" s="98" t="str" cm="1">
        <f t="array" ref="H25">_xlfn.IFS(ISTEXT(E25),"",AND(F25&gt;=_xlfn.MINIFS($F$21:$F$36,$B$21:$B$36,TRUE), _xlfn.MINIFS($F$21:$F$36,$B$21:$B$36,TRUE)&gt;0),_xlfn.MINIFS($F$21:$F$36,$B$21:$B$36,TRUE),TRUE,F25)</f>
        <v/>
      </c>
      <c r="I25" s="172" t="str">
        <f t="shared" si="2"/>
        <v/>
      </c>
      <c r="J25" s="98" t="str">
        <f t="shared" si="3"/>
        <v/>
      </c>
      <c r="K25" s="119" t="str">
        <f t="shared" si="4"/>
        <v/>
      </c>
      <c r="L25" s="324"/>
      <c r="M25" s="4"/>
    </row>
    <row r="26" spans="1:29" ht="13">
      <c r="A26" s="324"/>
      <c r="B26" s="231" t="b">
        <v>1</v>
      </c>
      <c r="C26" s="173" t="s">
        <v>7</v>
      </c>
      <c r="D26" s="257" t="str">
        <f>IF(ISBLANK('Equal Pooling (Recommended)'!C20),"",'Equal Pooling (Recommended)'!C20)</f>
        <v/>
      </c>
      <c r="E26" s="258" t="str">
        <f>IF(ISBLANK('Equal Pooling (Recommended)'!D20),"",'Equal Pooling (Recommended)'!D20)</f>
        <v/>
      </c>
      <c r="F26" s="102" t="str">
        <f t="shared" si="0"/>
        <v/>
      </c>
      <c r="G26" s="174" t="str">
        <f t="shared" si="1"/>
        <v/>
      </c>
      <c r="H26" s="102" t="str" cm="1">
        <f t="array" ref="H26">_xlfn.IFS(ISTEXT(E26),"",AND(F26&gt;=_xlfn.MINIFS($F$21:$F$36,$B$21:$B$36,TRUE), _xlfn.MINIFS($F$21:$F$36,$B$21:$B$36,TRUE)&gt;0),_xlfn.MINIFS($F$21:$F$36,$B$21:$B$36,TRUE),TRUE,F26)</f>
        <v/>
      </c>
      <c r="I26" s="175" t="str">
        <f t="shared" si="2"/>
        <v/>
      </c>
      <c r="J26" s="102" t="str">
        <f t="shared" si="3"/>
        <v/>
      </c>
      <c r="K26" s="119" t="str">
        <f t="shared" si="4"/>
        <v/>
      </c>
      <c r="L26" s="324"/>
      <c r="M26" s="4"/>
    </row>
    <row r="27" spans="1:29" ht="13">
      <c r="A27" s="324"/>
      <c r="B27" s="230" t="b">
        <v>1</v>
      </c>
      <c r="C27" s="170" t="s">
        <v>8</v>
      </c>
      <c r="D27" s="255" t="str">
        <f>IF(ISBLANK('Equal Pooling (Recommended)'!C21),"",'Equal Pooling (Recommended)'!C21)</f>
        <v/>
      </c>
      <c r="E27" s="256" t="str">
        <f>IF(ISBLANK('Equal Pooling (Recommended)'!D21),"",'Equal Pooling (Recommended)'!D21)</f>
        <v/>
      </c>
      <c r="F27" s="98" t="str">
        <f t="shared" si="0"/>
        <v/>
      </c>
      <c r="G27" s="171" t="str">
        <f t="shared" si="1"/>
        <v/>
      </c>
      <c r="H27" s="98" t="str" cm="1">
        <f t="array" ref="H27">_xlfn.IFS(ISTEXT(E27),"",AND(F27&gt;=_xlfn.MINIFS($F$21:$F$36,$B$21:$B$36,TRUE), _xlfn.MINIFS($F$21:$F$36,$B$21:$B$36,TRUE)&gt;0),_xlfn.MINIFS($F$21:$F$36,$B$21:$B$36,TRUE),TRUE,F27)</f>
        <v/>
      </c>
      <c r="I27" s="172" t="str">
        <f t="shared" si="2"/>
        <v/>
      </c>
      <c r="J27" s="98" t="str">
        <f t="shared" si="3"/>
        <v/>
      </c>
      <c r="K27" s="119" t="str">
        <f t="shared" si="4"/>
        <v/>
      </c>
      <c r="L27" s="324"/>
      <c r="M27" s="4"/>
    </row>
    <row r="28" spans="1:29" ht="13">
      <c r="A28" s="324"/>
      <c r="B28" s="231" t="b">
        <v>1</v>
      </c>
      <c r="C28" s="173" t="s">
        <v>9</v>
      </c>
      <c r="D28" s="257" t="str">
        <f>IF(ISBLANK('Equal Pooling (Recommended)'!C22),"",'Equal Pooling (Recommended)'!C22)</f>
        <v/>
      </c>
      <c r="E28" s="258" t="str">
        <f>IF(ISBLANK('Equal Pooling (Recommended)'!D22),"",'Equal Pooling (Recommended)'!D22)</f>
        <v/>
      </c>
      <c r="F28" s="102" t="str">
        <f t="shared" si="0"/>
        <v/>
      </c>
      <c r="G28" s="174" t="str">
        <f t="shared" si="1"/>
        <v/>
      </c>
      <c r="H28" s="102" t="str" cm="1">
        <f t="array" ref="H28">_xlfn.IFS(ISTEXT(E28),"",AND(F28&gt;=_xlfn.MINIFS($F$21:$F$36,$B$21:$B$36,TRUE), _xlfn.MINIFS($F$21:$F$36,$B$21:$B$36,TRUE)&gt;0),_xlfn.MINIFS($F$21:$F$36,$B$21:$B$36,TRUE),TRUE,F28)</f>
        <v/>
      </c>
      <c r="I28" s="175" t="str">
        <f t="shared" si="2"/>
        <v/>
      </c>
      <c r="J28" s="102" t="str">
        <f t="shared" si="3"/>
        <v/>
      </c>
      <c r="K28" s="119" t="str">
        <f t="shared" si="4"/>
        <v/>
      </c>
      <c r="L28" s="324"/>
      <c r="M28" s="4"/>
    </row>
    <row r="29" spans="1:29" ht="13">
      <c r="A29" s="324"/>
      <c r="B29" s="230" t="b">
        <v>1</v>
      </c>
      <c r="C29" s="170" t="s">
        <v>10</v>
      </c>
      <c r="D29" s="255" t="str">
        <f>IF(ISBLANK('Equal Pooling (Recommended)'!C23),"",'Equal Pooling (Recommended)'!C23)</f>
        <v/>
      </c>
      <c r="E29" s="256" t="str">
        <f>IF(ISBLANK('Equal Pooling (Recommended)'!D23),"",'Equal Pooling (Recommended)'!D23)</f>
        <v/>
      </c>
      <c r="F29" s="98" t="str">
        <f t="shared" si="0"/>
        <v/>
      </c>
      <c r="G29" s="171" t="str">
        <f t="shared" si="1"/>
        <v/>
      </c>
      <c r="H29" s="98" t="str" cm="1">
        <f t="array" ref="H29">_xlfn.IFS(ISTEXT(E29),"",AND(F29&gt;=_xlfn.MINIFS($F$21:$F$36,$B$21:$B$36,TRUE), _xlfn.MINIFS($F$21:$F$36,$B$21:$B$36,TRUE)&gt;0),_xlfn.MINIFS($F$21:$F$36,$B$21:$B$36,TRUE),TRUE,F29)</f>
        <v/>
      </c>
      <c r="I29" s="172" t="str">
        <f t="shared" si="2"/>
        <v/>
      </c>
      <c r="J29" s="98" t="str">
        <f t="shared" si="3"/>
        <v/>
      </c>
      <c r="K29" s="119" t="str">
        <f t="shared" si="4"/>
        <v/>
      </c>
      <c r="L29" s="324"/>
      <c r="M29" s="4"/>
    </row>
    <row r="30" spans="1:29" ht="13">
      <c r="A30" s="324"/>
      <c r="B30" s="231" t="b">
        <v>1</v>
      </c>
      <c r="C30" s="173" t="s">
        <v>11</v>
      </c>
      <c r="D30" s="257" t="str">
        <f>IF(ISBLANK('Equal Pooling (Recommended)'!C24),"",'Equal Pooling (Recommended)'!C24)</f>
        <v/>
      </c>
      <c r="E30" s="258" t="str">
        <f>IF(ISBLANK('Equal Pooling (Recommended)'!D24),"",'Equal Pooling (Recommended)'!D24)</f>
        <v/>
      </c>
      <c r="F30" s="102" t="str">
        <f t="shared" si="0"/>
        <v/>
      </c>
      <c r="G30" s="174" t="str">
        <f t="shared" si="1"/>
        <v/>
      </c>
      <c r="H30" s="102" t="str" cm="1">
        <f t="array" ref="H30">_xlfn.IFS(ISTEXT(E30),"",AND(F30&gt;=_xlfn.MINIFS($F$21:$F$36,$B$21:$B$36,TRUE), _xlfn.MINIFS($F$21:$F$36,$B$21:$B$36,TRUE)&gt;0),_xlfn.MINIFS($F$21:$F$36,$B$21:$B$36,TRUE),TRUE,F30)</f>
        <v/>
      </c>
      <c r="I30" s="175" t="str">
        <f t="shared" si="2"/>
        <v/>
      </c>
      <c r="J30" s="102" t="str">
        <f t="shared" si="3"/>
        <v/>
      </c>
      <c r="K30" s="119" t="str">
        <f t="shared" si="4"/>
        <v/>
      </c>
      <c r="L30" s="324"/>
      <c r="M30" s="4"/>
    </row>
    <row r="31" spans="1:29" ht="13">
      <c r="A31" s="324"/>
      <c r="B31" s="230" t="b">
        <v>1</v>
      </c>
      <c r="C31" s="170" t="s">
        <v>12</v>
      </c>
      <c r="D31" s="255" t="str">
        <f>IF(ISBLANK('Equal Pooling (Recommended)'!C25),"",'Equal Pooling (Recommended)'!C25)</f>
        <v/>
      </c>
      <c r="E31" s="256" t="str">
        <f>IF(ISBLANK('Equal Pooling (Recommended)'!D25),"",'Equal Pooling (Recommended)'!D25)</f>
        <v/>
      </c>
      <c r="F31" s="98" t="str">
        <f t="shared" si="0"/>
        <v/>
      </c>
      <c r="G31" s="171" t="str">
        <f t="shared" si="1"/>
        <v/>
      </c>
      <c r="H31" s="98" t="str" cm="1">
        <f t="array" ref="H31">_xlfn.IFS(ISTEXT(E31),"",AND(F31&gt;=_xlfn.MINIFS($F$21:$F$36,$B$21:$B$36,TRUE), _xlfn.MINIFS($F$21:$F$36,$B$21:$B$36,TRUE)&gt;0),_xlfn.MINIFS($F$21:$F$36,$B$21:$B$36,TRUE),TRUE,F31)</f>
        <v/>
      </c>
      <c r="I31" s="172" t="str">
        <f t="shared" si="2"/>
        <v/>
      </c>
      <c r="J31" s="98" t="str">
        <f t="shared" si="3"/>
        <v/>
      </c>
      <c r="K31" s="119" t="str">
        <f t="shared" si="4"/>
        <v/>
      </c>
      <c r="L31" s="324"/>
      <c r="M31" s="4"/>
    </row>
    <row r="32" spans="1:29" ht="13">
      <c r="A32" s="324"/>
      <c r="B32" s="231" t="b">
        <v>1</v>
      </c>
      <c r="C32" s="173" t="s">
        <v>13</v>
      </c>
      <c r="D32" s="257" t="str">
        <f>IF(ISBLANK('Equal Pooling (Recommended)'!C26),"",'Equal Pooling (Recommended)'!C26)</f>
        <v/>
      </c>
      <c r="E32" s="258" t="str">
        <f>IF(ISBLANK('Equal Pooling (Recommended)'!D26),"",'Equal Pooling (Recommended)'!D26)</f>
        <v/>
      </c>
      <c r="F32" s="102" t="str">
        <f t="shared" si="0"/>
        <v/>
      </c>
      <c r="G32" s="174" t="str">
        <f t="shared" si="1"/>
        <v/>
      </c>
      <c r="H32" s="102" t="str" cm="1">
        <f t="array" ref="H32">_xlfn.IFS(ISTEXT(E32),"",AND(F32&gt;=_xlfn.MINIFS($F$21:$F$36,$B$21:$B$36,TRUE), _xlfn.MINIFS($F$21:$F$36,$B$21:$B$36,TRUE)&gt;0),_xlfn.MINIFS($F$21:$F$36,$B$21:$B$36,TRUE),TRUE,F32)</f>
        <v/>
      </c>
      <c r="I32" s="175" t="str">
        <f t="shared" si="2"/>
        <v/>
      </c>
      <c r="J32" s="102" t="str">
        <f t="shared" si="3"/>
        <v/>
      </c>
      <c r="K32" s="119" t="str">
        <f t="shared" si="4"/>
        <v/>
      </c>
      <c r="L32" s="324"/>
      <c r="M32" s="4"/>
    </row>
    <row r="33" spans="1:14" ht="13">
      <c r="A33" s="324"/>
      <c r="B33" s="230" t="b">
        <v>1</v>
      </c>
      <c r="C33" s="170" t="s">
        <v>14</v>
      </c>
      <c r="D33" s="255" t="str">
        <f>IF(ISBLANK('Equal Pooling (Recommended)'!C27),"",'Equal Pooling (Recommended)'!C27)</f>
        <v/>
      </c>
      <c r="E33" s="256" t="str">
        <f>IF(ISBLANK('Equal Pooling (Recommended)'!D27),"",'Equal Pooling (Recommended)'!D27)</f>
        <v/>
      </c>
      <c r="F33" s="98" t="str">
        <f t="shared" si="0"/>
        <v/>
      </c>
      <c r="G33" s="171" t="str">
        <f t="shared" si="1"/>
        <v/>
      </c>
      <c r="H33" s="98" t="str" cm="1">
        <f t="array" ref="H33">_xlfn.IFS(ISTEXT(E33),"",AND(F33&gt;=_xlfn.MINIFS($F$21:$F$36,$B$21:$B$36,TRUE), _xlfn.MINIFS($F$21:$F$36,$B$21:$B$36,TRUE)&gt;0),_xlfn.MINIFS($F$21:$F$36,$B$21:$B$36,TRUE),TRUE,F33)</f>
        <v/>
      </c>
      <c r="I33" s="172" t="str">
        <f t="shared" si="2"/>
        <v/>
      </c>
      <c r="J33" s="98" t="str">
        <f t="shared" si="3"/>
        <v/>
      </c>
      <c r="K33" s="119" t="str">
        <f t="shared" si="4"/>
        <v/>
      </c>
      <c r="L33" s="324"/>
    </row>
    <row r="34" spans="1:14" ht="13">
      <c r="A34" s="324"/>
      <c r="B34" s="231" t="b">
        <v>1</v>
      </c>
      <c r="C34" s="173" t="s">
        <v>15</v>
      </c>
      <c r="D34" s="257" t="str">
        <f>IF(ISBLANK('Equal Pooling (Recommended)'!C28),"",'Equal Pooling (Recommended)'!C28)</f>
        <v/>
      </c>
      <c r="E34" s="258" t="str">
        <f>IF(ISBLANK('Equal Pooling (Recommended)'!D28),"",'Equal Pooling (Recommended)'!D28)</f>
        <v/>
      </c>
      <c r="F34" s="102" t="str">
        <f t="shared" si="0"/>
        <v/>
      </c>
      <c r="G34" s="174" t="str">
        <f t="shared" si="1"/>
        <v/>
      </c>
      <c r="H34" s="102" t="str" cm="1">
        <f t="array" ref="H34">_xlfn.IFS(ISTEXT(E34),"",AND(F34&gt;=_xlfn.MINIFS($F$21:$F$36,$B$21:$B$36,TRUE), _xlfn.MINIFS($F$21:$F$36,$B$21:$B$36,TRUE)&gt;0),_xlfn.MINIFS($F$21:$F$36,$B$21:$B$36,TRUE),TRUE,F34)</f>
        <v/>
      </c>
      <c r="I34" s="175" t="str">
        <f t="shared" si="2"/>
        <v/>
      </c>
      <c r="J34" s="102" t="str">
        <f t="shared" si="3"/>
        <v/>
      </c>
      <c r="K34" s="119" t="str">
        <f t="shared" si="4"/>
        <v/>
      </c>
      <c r="L34" s="324"/>
    </row>
    <row r="35" spans="1:14" ht="13">
      <c r="A35" s="324"/>
      <c r="B35" s="230" t="b">
        <v>1</v>
      </c>
      <c r="C35" s="170" t="s">
        <v>16</v>
      </c>
      <c r="D35" s="255" t="str">
        <f>IF(ISBLANK('Equal Pooling (Recommended)'!C29),"",'Equal Pooling (Recommended)'!C29)</f>
        <v/>
      </c>
      <c r="E35" s="256" t="str">
        <f>IF(ISBLANK('Equal Pooling (Recommended)'!D29),"",'Equal Pooling (Recommended)'!D29)</f>
        <v/>
      </c>
      <c r="F35" s="98" t="str">
        <f t="shared" si="0"/>
        <v/>
      </c>
      <c r="G35" s="171" t="str">
        <f t="shared" si="1"/>
        <v/>
      </c>
      <c r="H35" s="98" t="str" cm="1">
        <f t="array" ref="H35">_xlfn.IFS(ISTEXT(E35),"",AND(F35&gt;=_xlfn.MINIFS($F$21:$F$36,$B$21:$B$36,TRUE), _xlfn.MINIFS($F$21:$F$36,$B$21:$B$36,TRUE)&gt;0),_xlfn.MINIFS($F$21:$F$36,$B$21:$B$36,TRUE),TRUE,F35)</f>
        <v/>
      </c>
      <c r="I35" s="172" t="str">
        <f t="shared" si="2"/>
        <v/>
      </c>
      <c r="J35" s="98" t="str">
        <f t="shared" si="3"/>
        <v/>
      </c>
      <c r="K35" s="119" t="str">
        <f t="shared" si="4"/>
        <v/>
      </c>
      <c r="L35" s="324"/>
    </row>
    <row r="36" spans="1:14" ht="15.75" customHeight="1" thickBot="1">
      <c r="A36" s="324"/>
      <c r="B36" s="232" t="b">
        <v>1</v>
      </c>
      <c r="C36" s="176" t="s">
        <v>17</v>
      </c>
      <c r="D36" s="259" t="str">
        <f>IF(ISBLANK('Equal Pooling (Recommended)'!C30),"",'Equal Pooling (Recommended)'!C30)</f>
        <v/>
      </c>
      <c r="E36" s="260" t="str">
        <f>IF(ISBLANK('Equal Pooling (Recommended)'!D30),"",'Equal Pooling (Recommended)'!D30)</f>
        <v/>
      </c>
      <c r="F36" s="108" t="str">
        <f t="shared" si="0"/>
        <v/>
      </c>
      <c r="G36" s="177" t="str">
        <f t="shared" si="1"/>
        <v/>
      </c>
      <c r="H36" s="108" t="str" cm="1">
        <f t="array" ref="H36">_xlfn.IFS(ISTEXT(E36),"",AND(F36&gt;=_xlfn.MINIFS($F$21:$F$36,$B$21:$B$36,TRUE), _xlfn.MINIFS($F$21:$F$36,$B$21:$B$36,TRUE)&gt;0),_xlfn.MINIFS($F$21:$F$36,$B$21:$B$36,TRUE),TRUE,F36)</f>
        <v/>
      </c>
      <c r="I36" s="178" t="str">
        <f t="shared" si="2"/>
        <v/>
      </c>
      <c r="J36" s="108" t="str">
        <f t="shared" si="3"/>
        <v/>
      </c>
      <c r="K36" s="120" t="str">
        <f t="shared" si="4"/>
        <v/>
      </c>
      <c r="L36" s="324"/>
    </row>
    <row r="37" spans="1:14" ht="13.5" thickBot="1">
      <c r="A37" s="35"/>
      <c r="B37" s="220"/>
      <c r="C37" s="221"/>
      <c r="D37" s="221"/>
      <c r="E37" s="221"/>
      <c r="F37" s="222" t="str">
        <f t="shared" si="0"/>
        <v/>
      </c>
      <c r="G37" s="223" t="str">
        <f t="shared" si="1"/>
        <v/>
      </c>
      <c r="H37" s="224"/>
      <c r="I37" s="225"/>
      <c r="J37" s="226"/>
      <c r="K37" s="11"/>
      <c r="L37" s="35"/>
    </row>
    <row r="38" spans="1:14" ht="16" thickBot="1">
      <c r="A38" s="35"/>
      <c r="B38" s="227" t="s">
        <v>88</v>
      </c>
      <c r="C38" s="35"/>
      <c r="D38" s="35"/>
      <c r="E38" s="35"/>
      <c r="F38" s="98"/>
      <c r="G38" s="171"/>
      <c r="H38" s="228"/>
      <c r="I38" s="229"/>
      <c r="J38" s="11"/>
      <c r="K38" s="11"/>
      <c r="L38" s="35"/>
    </row>
    <row r="39" spans="1:14" ht="48" customHeight="1">
      <c r="A39" s="35"/>
      <c r="B39" s="123" t="s">
        <v>64</v>
      </c>
      <c r="C39" s="124" t="s">
        <v>70</v>
      </c>
      <c r="D39" s="125" t="s">
        <v>58</v>
      </c>
      <c r="E39" s="325" t="str">
        <f>IF(COUNTIF(D44:D58,"TRUE")&gt;=1,"WARNING:"&amp;CHAR(10)&amp;_xlfn.TEXTJOIN(CHAR(10),TRUE,E44:E58),"")</f>
        <v>WARNING:
•  Total Cells Pooled for wash is below the recommended minimum of 200,000 cells. Exclude barcodes from normalization or consider an alternative pooling strategy.</v>
      </c>
      <c r="F39" s="303"/>
      <c r="G39" s="303"/>
      <c r="H39" s="303"/>
      <c r="I39" s="303"/>
      <c r="J39" s="303"/>
      <c r="K39" s="303"/>
      <c r="L39" s="35"/>
    </row>
    <row r="40" spans="1:14" ht="64.25" customHeight="1" thickBot="1">
      <c r="A40" s="35"/>
      <c r="B40" s="126">
        <f>COUNTIF(F21:F36,"&gt;0")</f>
        <v>0</v>
      </c>
      <c r="C40" s="127">
        <f>SUM(H21:H36)</f>
        <v>0</v>
      </c>
      <c r="D40" s="128">
        <f>IF(C40&gt;SUM(J21:J36)*1.65/0.8,SUM(J21:J36), SUM(K21:K36))</f>
        <v>0</v>
      </c>
      <c r="E40" s="325"/>
      <c r="F40" s="303"/>
      <c r="G40" s="303"/>
      <c r="H40" s="303"/>
      <c r="I40" s="303"/>
      <c r="J40" s="303"/>
      <c r="K40" s="303"/>
      <c r="L40" s="35"/>
      <c r="N40" s="271"/>
    </row>
    <row r="41" spans="1:14" ht="13">
      <c r="A41" s="35"/>
      <c r="B41" s="35"/>
      <c r="C41" s="35"/>
      <c r="D41" s="35"/>
      <c r="E41" s="35"/>
      <c r="F41" s="98"/>
      <c r="G41" s="171"/>
      <c r="H41" s="228"/>
      <c r="I41" s="229"/>
      <c r="J41" s="11"/>
      <c r="K41" s="11"/>
      <c r="L41" s="35"/>
    </row>
    <row r="42" spans="1:14" ht="12.5">
      <c r="A42" s="35"/>
      <c r="B42" s="35"/>
      <c r="C42" s="35"/>
      <c r="D42" s="35"/>
      <c r="E42" s="35"/>
      <c r="F42" s="35"/>
      <c r="G42" s="35"/>
      <c r="H42" s="35"/>
      <c r="I42" s="35"/>
      <c r="J42" s="35"/>
      <c r="K42" s="35"/>
      <c r="L42" s="35"/>
    </row>
    <row r="43" spans="1:14" ht="47" hidden="1" customHeight="1">
      <c r="A43" s="35"/>
      <c r="B43" s="39" t="s">
        <v>92</v>
      </c>
      <c r="C43" s="40" t="s">
        <v>98</v>
      </c>
      <c r="D43" s="41" t="s">
        <v>93</v>
      </c>
      <c r="E43" s="42" t="s">
        <v>99</v>
      </c>
      <c r="F43" s="37"/>
      <c r="G43" s="38"/>
      <c r="H43" s="35"/>
      <c r="I43" s="35"/>
      <c r="J43" s="35"/>
      <c r="K43" s="35"/>
      <c r="L43" s="35"/>
    </row>
    <row r="44" spans="1:14" ht="100" hidden="1">
      <c r="A44" s="35"/>
      <c r="B44" s="45" t="s">
        <v>94</v>
      </c>
      <c r="C44" s="46">
        <v>1</v>
      </c>
      <c r="D44" s="47" t="b">
        <f>IF(C40&lt;200000,TRUE,FALSE)</f>
        <v>1</v>
      </c>
      <c r="E44" s="43" t="str">
        <f>IF(D44,"•  Total Cells Pooled for wash is below the recommended minimum of 200,000 cells. Exclude barcodes from normalization or consider an alternative pooling strategy.","")</f>
        <v>•  Total Cells Pooled for wash is below the recommended minimum of 200,000 cells. Exclude barcodes from normalization or consider an alternative pooling strategy.</v>
      </c>
      <c r="F44" s="37"/>
      <c r="G44" s="38"/>
      <c r="H44" s="35"/>
      <c r="I44" s="35"/>
      <c r="J44" s="35"/>
      <c r="K44" s="35"/>
      <c r="L44" s="35"/>
    </row>
    <row r="45" spans="1:14" ht="50" hidden="1">
      <c r="A45" s="35"/>
      <c r="B45" s="51" t="s">
        <v>95</v>
      </c>
      <c r="C45" s="52">
        <v>2</v>
      </c>
      <c r="D45" s="53" t="b">
        <f>IF(C40&gt;=(SUM(J21:J36)*1.65/0.8), FALSE, TRUE)</f>
        <v>0</v>
      </c>
      <c r="E45" s="54" t="str">
        <f>IF(D45,"•  Total number of cells added to wash is not sufficient to achieve the maximum supported number of cells targeted per GEM lane. The maximum possible cell number is  "&amp;CHAR(10)&amp; "   displayed (assumes 20% cell loss during washes). If this cell number is insufficient for your experiment, consider an alternative pooling strategy.","")</f>
        <v/>
      </c>
      <c r="F45" s="37"/>
      <c r="G45" s="38"/>
      <c r="H45" s="35"/>
      <c r="I45" s="35"/>
      <c r="J45" s="35"/>
      <c r="K45" s="35"/>
      <c r="L45" s="35"/>
    </row>
    <row r="46" spans="1:14" ht="12.5" hidden="1">
      <c r="A46" s="35"/>
      <c r="B46" s="45" t="s">
        <v>96</v>
      </c>
      <c r="C46" s="46">
        <v>3</v>
      </c>
      <c r="D46" s="46" t="b">
        <f>IF(COUNTIF(I21:I36, "&lt;2")&gt;=1,TRUE,FALSE)</f>
        <v>0</v>
      </c>
      <c r="E46" s="43" t="str">
        <f>IF(D46,"•  One or more samples have a low transfer volume that may result in higer cells-per-barcode variability. Verify cell concentrations are entered correctly, then dilute "&amp;CHAR(10)&amp; "   with addtional post-hyb wash buffer and recount if necessary.","")</f>
        <v/>
      </c>
      <c r="F46" s="37"/>
      <c r="G46" s="38"/>
      <c r="H46" s="35"/>
      <c r="I46" s="35"/>
      <c r="J46" s="35"/>
      <c r="K46" s="35"/>
      <c r="L46" s="35"/>
    </row>
    <row r="47" spans="1:14" ht="37.5" hidden="1">
      <c r="A47" s="35"/>
      <c r="B47" s="51" t="s">
        <v>97</v>
      </c>
      <c r="C47" s="52">
        <v>4</v>
      </c>
      <c r="D47" s="52" t="b">
        <f>IF(COUNTIF(F21:F36, "&gt;5000000")&gt;=1,TRUE,FALSE)</f>
        <v>0</v>
      </c>
      <c r="E47" s="54" t="str">
        <f>IF(D47,"•  Greater than 5 million cells present in one or more samples. Verify that cell concentrations and volumes are entered correctly.","")</f>
        <v/>
      </c>
      <c r="F47" s="37"/>
      <c r="G47" s="38"/>
      <c r="H47" s="35"/>
      <c r="I47" s="35"/>
      <c r="J47" s="35"/>
      <c r="K47" s="35"/>
      <c r="L47" s="35"/>
    </row>
    <row r="48" spans="1:14" ht="12.5" hidden="1">
      <c r="A48" s="35"/>
      <c r="B48" s="45"/>
      <c r="C48" s="21"/>
      <c r="D48" s="46"/>
      <c r="E48" s="43"/>
      <c r="F48" s="37"/>
      <c r="G48" s="38"/>
      <c r="H48" s="35"/>
      <c r="I48" s="35"/>
      <c r="J48" s="35"/>
      <c r="K48" s="35"/>
      <c r="L48" s="35"/>
    </row>
    <row r="49" spans="1:12" ht="12.5" hidden="1">
      <c r="A49" s="35"/>
      <c r="B49" s="55"/>
      <c r="C49" s="56"/>
      <c r="D49" s="53"/>
      <c r="E49" s="54"/>
      <c r="F49" s="37"/>
      <c r="G49" s="38"/>
      <c r="H49" s="35"/>
      <c r="I49" s="35"/>
      <c r="J49" s="35"/>
      <c r="K49" s="35"/>
      <c r="L49" s="35"/>
    </row>
    <row r="50" spans="1:12" ht="12.5" hidden="1">
      <c r="A50" s="35"/>
      <c r="B50" s="48"/>
      <c r="C50" s="32"/>
      <c r="D50" s="47"/>
      <c r="E50" s="43"/>
      <c r="F50" s="37"/>
      <c r="G50" s="38"/>
      <c r="H50" s="35"/>
      <c r="I50" s="35"/>
      <c r="J50" s="35"/>
      <c r="K50" s="35"/>
      <c r="L50" s="35"/>
    </row>
    <row r="51" spans="1:12" ht="12.5" hidden="1">
      <c r="A51" s="35"/>
      <c r="B51" s="55"/>
      <c r="C51" s="56"/>
      <c r="D51" s="53"/>
      <c r="E51" s="54"/>
      <c r="F51" s="37"/>
      <c r="G51" s="38"/>
      <c r="H51" s="35"/>
      <c r="I51" s="35"/>
      <c r="J51" s="35"/>
      <c r="K51" s="35"/>
      <c r="L51" s="35"/>
    </row>
    <row r="52" spans="1:12" ht="12.5" hidden="1">
      <c r="A52" s="35"/>
      <c r="B52" s="48"/>
      <c r="C52" s="32"/>
      <c r="D52" s="47"/>
      <c r="E52" s="43"/>
      <c r="F52" s="37"/>
      <c r="G52" s="38"/>
      <c r="H52" s="35"/>
      <c r="I52" s="35"/>
      <c r="J52" s="35"/>
      <c r="K52" s="35"/>
      <c r="L52" s="35"/>
    </row>
    <row r="53" spans="1:12" ht="12.5" hidden="1">
      <c r="A53" s="35"/>
      <c r="B53" s="55"/>
      <c r="C53" s="52"/>
      <c r="D53" s="52"/>
      <c r="E53" s="54"/>
      <c r="F53" s="37"/>
      <c r="G53" s="38"/>
      <c r="H53" s="35"/>
      <c r="I53" s="35"/>
      <c r="J53" s="35"/>
      <c r="K53" s="35"/>
      <c r="L53" s="35"/>
    </row>
    <row r="54" spans="1:12" ht="12.5" hidden="1">
      <c r="A54" s="35"/>
      <c r="B54" s="48"/>
      <c r="C54" s="46"/>
      <c r="D54" s="46"/>
      <c r="E54" s="43"/>
      <c r="F54" s="37"/>
      <c r="G54" s="38"/>
      <c r="H54" s="35"/>
      <c r="I54" s="35"/>
      <c r="J54" s="35"/>
      <c r="K54" s="35"/>
      <c r="L54" s="35"/>
    </row>
    <row r="55" spans="1:12" ht="12.5" hidden="1">
      <c r="A55" s="35"/>
      <c r="B55" s="55"/>
      <c r="C55" s="52"/>
      <c r="D55" s="52"/>
      <c r="E55" s="54"/>
      <c r="F55" s="37"/>
      <c r="G55" s="38"/>
      <c r="H55" s="35"/>
      <c r="I55" s="35"/>
      <c r="J55" s="35"/>
      <c r="K55" s="35"/>
      <c r="L55" s="35"/>
    </row>
    <row r="56" spans="1:12" ht="12.5" hidden="1">
      <c r="A56" s="35"/>
      <c r="B56" s="48"/>
      <c r="C56" s="46"/>
      <c r="D56" s="46"/>
      <c r="E56" s="43"/>
      <c r="F56" s="37"/>
      <c r="G56" s="38"/>
      <c r="H56" s="35"/>
      <c r="I56" s="35"/>
      <c r="J56" s="35"/>
      <c r="K56" s="35"/>
      <c r="L56" s="35"/>
    </row>
    <row r="57" spans="1:12" ht="12.5" hidden="1">
      <c r="A57" s="35"/>
      <c r="B57" s="55"/>
      <c r="C57" s="52"/>
      <c r="D57" s="52"/>
      <c r="E57" s="54"/>
      <c r="F57" s="37"/>
      <c r="G57" s="38"/>
      <c r="H57" s="35"/>
      <c r="I57" s="35"/>
      <c r="J57" s="35"/>
      <c r="K57" s="35"/>
      <c r="L57" s="35"/>
    </row>
    <row r="58" spans="1:12" ht="13" hidden="1" thickBot="1">
      <c r="A58" s="35"/>
      <c r="B58" s="49"/>
      <c r="C58" s="50"/>
      <c r="D58" s="50"/>
      <c r="E58" s="44"/>
      <c r="F58" s="37"/>
      <c r="G58" s="38"/>
      <c r="H58" s="35"/>
      <c r="I58" s="35"/>
      <c r="J58" s="35"/>
      <c r="K58" s="35"/>
      <c r="L58" s="35"/>
    </row>
    <row r="59" spans="1:12" ht="12.5" hidden="1">
      <c r="A59" s="35"/>
      <c r="B59" s="35"/>
      <c r="C59" s="35"/>
      <c r="D59" s="35"/>
      <c r="E59" s="11"/>
      <c r="F59" s="37"/>
      <c r="G59" s="11"/>
      <c r="H59" s="35"/>
      <c r="I59" s="35"/>
      <c r="J59" s="35"/>
      <c r="K59" s="35"/>
      <c r="L59" s="35"/>
    </row>
    <row r="60" spans="1:12" ht="12.5">
      <c r="E60" s="8"/>
      <c r="F60" s="7"/>
      <c r="G60" s="8"/>
    </row>
    <row r="61" spans="1:12" ht="12.5">
      <c r="E61" s="8"/>
      <c r="F61" s="7"/>
      <c r="G61" s="8"/>
    </row>
    <row r="62" spans="1:12" ht="12.5">
      <c r="E62" s="8"/>
      <c r="F62" s="7"/>
      <c r="G62" s="8"/>
    </row>
    <row r="63" spans="1:12" ht="12.5">
      <c r="E63" s="8"/>
      <c r="F63" s="7"/>
      <c r="G63" s="8"/>
    </row>
    <row r="64" spans="1:12" ht="12.5">
      <c r="E64" s="8"/>
      <c r="F64" s="7"/>
      <c r="G64" s="8"/>
    </row>
    <row r="65" spans="5:7" ht="12.5">
      <c r="E65" s="8"/>
      <c r="F65" s="7"/>
      <c r="G65" s="8"/>
    </row>
    <row r="66" spans="5:7" ht="12.5">
      <c r="E66" s="8"/>
      <c r="F66" s="7"/>
      <c r="G66" s="8"/>
    </row>
    <row r="67" spans="5:7" ht="12.5">
      <c r="E67" s="8"/>
      <c r="F67" s="7"/>
      <c r="G67" s="8"/>
    </row>
    <row r="68" spans="5:7" ht="12.5">
      <c r="E68" s="8"/>
      <c r="F68" s="7"/>
      <c r="G68" s="8"/>
    </row>
    <row r="69" spans="5:7" ht="12.5">
      <c r="E69" s="8"/>
      <c r="F69" s="7"/>
      <c r="G69" s="8"/>
    </row>
    <row r="70" spans="5:7" ht="12.5">
      <c r="E70" s="8"/>
      <c r="F70" s="7"/>
      <c r="G70" s="8"/>
    </row>
    <row r="71" spans="5:7" ht="12.5">
      <c r="E71" s="8"/>
      <c r="F71" s="7"/>
      <c r="G71" s="8"/>
    </row>
    <row r="72" spans="5:7" ht="12.5">
      <c r="E72" s="8"/>
      <c r="F72" s="7"/>
      <c r="G72" s="8"/>
    </row>
    <row r="73" spans="5:7" ht="12.5">
      <c r="E73" s="8"/>
      <c r="F73" s="7"/>
      <c r="G73" s="8"/>
    </row>
    <row r="74" spans="5:7" ht="12.5">
      <c r="E74" s="8"/>
      <c r="F74" s="7"/>
      <c r="G74" s="8"/>
    </row>
    <row r="75" spans="5:7" ht="12.5">
      <c r="E75" s="8"/>
      <c r="F75" s="7"/>
      <c r="G75" s="8"/>
    </row>
    <row r="76" spans="5:7" ht="12.5">
      <c r="E76" s="8"/>
      <c r="F76" s="7"/>
      <c r="G76" s="8"/>
    </row>
    <row r="77" spans="5:7" ht="12.5">
      <c r="E77" s="8"/>
      <c r="F77" s="7"/>
      <c r="G77" s="8"/>
    </row>
    <row r="78" spans="5:7" ht="12.5">
      <c r="E78" s="8"/>
      <c r="F78" s="7"/>
      <c r="G78" s="8"/>
    </row>
    <row r="79" spans="5:7" ht="12.5">
      <c r="E79" s="8"/>
      <c r="F79" s="7"/>
      <c r="G79" s="8"/>
    </row>
    <row r="80" spans="5:7" ht="12.5">
      <c r="E80" s="8"/>
      <c r="F80" s="7"/>
      <c r="G80" s="8"/>
    </row>
    <row r="81" spans="5:7" ht="12.5">
      <c r="E81" s="8"/>
      <c r="F81" s="7"/>
      <c r="G81" s="8"/>
    </row>
    <row r="82" spans="5:7" ht="12.5">
      <c r="E82" s="8"/>
      <c r="F82" s="7"/>
      <c r="G82" s="8"/>
    </row>
    <row r="83" spans="5:7" ht="12.5">
      <c r="E83" s="8"/>
      <c r="F83" s="7"/>
      <c r="G83" s="8"/>
    </row>
    <row r="84" spans="5:7" ht="12.5">
      <c r="E84" s="8"/>
      <c r="F84" s="7"/>
      <c r="G84" s="8"/>
    </row>
    <row r="85" spans="5:7" ht="12.5">
      <c r="E85" s="8"/>
      <c r="F85" s="7"/>
      <c r="G85" s="8"/>
    </row>
    <row r="86" spans="5:7" ht="12.5">
      <c r="E86" s="8"/>
      <c r="F86" s="7"/>
      <c r="G86" s="8"/>
    </row>
    <row r="87" spans="5:7" ht="12.5">
      <c r="E87" s="8"/>
      <c r="F87" s="7"/>
      <c r="G87" s="8"/>
    </row>
    <row r="88" spans="5:7" ht="12.5">
      <c r="E88" s="8"/>
      <c r="F88" s="7"/>
      <c r="G88" s="8"/>
    </row>
    <row r="89" spans="5:7" ht="12.5">
      <c r="E89" s="8"/>
      <c r="F89" s="7"/>
      <c r="G89" s="8"/>
    </row>
    <row r="90" spans="5:7" ht="12.5">
      <c r="E90" s="8"/>
      <c r="F90" s="7"/>
      <c r="G90" s="8"/>
    </row>
    <row r="91" spans="5:7" ht="12.5">
      <c r="E91" s="8"/>
      <c r="F91" s="7"/>
      <c r="G91" s="8"/>
    </row>
    <row r="92" spans="5:7" ht="12.5">
      <c r="E92" s="8"/>
      <c r="F92" s="7"/>
      <c r="G92" s="8"/>
    </row>
    <row r="93" spans="5:7" ht="12.5">
      <c r="E93" s="8"/>
      <c r="F93" s="7"/>
      <c r="G93" s="8"/>
    </row>
    <row r="94" spans="5:7" ht="12.5">
      <c r="E94" s="8"/>
      <c r="F94" s="7"/>
      <c r="G94" s="8"/>
    </row>
    <row r="95" spans="5:7" ht="12.5">
      <c r="E95" s="8"/>
      <c r="F95" s="7"/>
      <c r="G95" s="8"/>
    </row>
    <row r="96" spans="5:7" ht="12.5">
      <c r="E96" s="8"/>
      <c r="F96" s="7"/>
      <c r="G96" s="8"/>
    </row>
    <row r="97" spans="5:7" ht="12.5">
      <c r="E97" s="8"/>
      <c r="F97" s="7"/>
      <c r="G97" s="8"/>
    </row>
    <row r="98" spans="5:7" ht="12.5">
      <c r="E98" s="8"/>
      <c r="F98" s="7"/>
      <c r="G98" s="8"/>
    </row>
    <row r="99" spans="5:7" ht="12.5">
      <c r="E99" s="8"/>
      <c r="F99" s="7"/>
      <c r="G99" s="8"/>
    </row>
    <row r="100" spans="5:7" ht="12.5">
      <c r="E100" s="8"/>
      <c r="F100" s="7"/>
      <c r="G100" s="8"/>
    </row>
    <row r="101" spans="5:7" ht="12.5">
      <c r="E101" s="8"/>
      <c r="F101" s="7"/>
      <c r="G101" s="8"/>
    </row>
    <row r="102" spans="5:7" ht="12.5">
      <c r="E102" s="8"/>
      <c r="F102" s="7"/>
      <c r="G102" s="8"/>
    </row>
    <row r="103" spans="5:7" ht="12.5">
      <c r="E103" s="8"/>
      <c r="F103" s="7"/>
      <c r="G103" s="8"/>
    </row>
    <row r="104" spans="5:7" ht="12.5">
      <c r="E104" s="8"/>
      <c r="F104" s="7"/>
      <c r="G104" s="8"/>
    </row>
    <row r="105" spans="5:7" ht="12.5">
      <c r="E105" s="8"/>
      <c r="F105" s="7"/>
      <c r="G105" s="8"/>
    </row>
    <row r="106" spans="5:7" ht="12.5">
      <c r="E106" s="8"/>
      <c r="F106" s="7"/>
      <c r="G106" s="8"/>
    </row>
    <row r="107" spans="5:7" ht="12.5">
      <c r="E107" s="8"/>
      <c r="F107" s="7"/>
      <c r="G107" s="8"/>
    </row>
    <row r="108" spans="5:7" ht="12.5">
      <c r="E108" s="8"/>
      <c r="F108" s="7"/>
      <c r="G108" s="8"/>
    </row>
    <row r="109" spans="5:7" ht="12.5">
      <c r="E109" s="8"/>
      <c r="F109" s="7"/>
      <c r="G109" s="8"/>
    </row>
    <row r="110" spans="5:7" ht="12.5">
      <c r="E110" s="8"/>
      <c r="F110" s="7"/>
      <c r="G110" s="8"/>
    </row>
    <row r="111" spans="5:7" ht="12.5">
      <c r="E111" s="8"/>
      <c r="F111" s="7"/>
      <c r="G111" s="8"/>
    </row>
    <row r="112" spans="5:7" ht="12.5">
      <c r="E112" s="8"/>
      <c r="F112" s="7"/>
      <c r="G112" s="8"/>
    </row>
    <row r="113" spans="5:7" ht="12.5">
      <c r="E113" s="8"/>
      <c r="F113" s="7"/>
      <c r="G113" s="8"/>
    </row>
    <row r="114" spans="5:7" ht="12.5">
      <c r="E114" s="8"/>
      <c r="F114" s="7"/>
      <c r="G114" s="8"/>
    </row>
    <row r="115" spans="5:7" ht="12.5">
      <c r="E115" s="8"/>
      <c r="F115" s="7"/>
      <c r="G115" s="8"/>
    </row>
    <row r="116" spans="5:7" ht="12.5">
      <c r="E116" s="8"/>
      <c r="F116" s="7"/>
      <c r="G116" s="8"/>
    </row>
    <row r="117" spans="5:7" ht="12.5">
      <c r="E117" s="8"/>
      <c r="F117" s="7"/>
      <c r="G117" s="8"/>
    </row>
    <row r="118" spans="5:7" ht="12.5">
      <c r="E118" s="8"/>
      <c r="F118" s="7"/>
      <c r="G118" s="8"/>
    </row>
    <row r="119" spans="5:7" ht="12.5">
      <c r="E119" s="8"/>
      <c r="F119" s="7"/>
      <c r="G119" s="8"/>
    </row>
    <row r="120" spans="5:7" ht="12.5">
      <c r="E120" s="8"/>
      <c r="F120" s="7"/>
      <c r="G120" s="8"/>
    </row>
    <row r="121" spans="5:7" ht="12.5">
      <c r="E121" s="8"/>
      <c r="F121" s="7"/>
      <c r="G121" s="8"/>
    </row>
    <row r="122" spans="5:7" ht="12.5">
      <c r="E122" s="8"/>
      <c r="F122" s="7"/>
      <c r="G122" s="8"/>
    </row>
    <row r="123" spans="5:7" ht="12.5">
      <c r="E123" s="8"/>
      <c r="F123" s="7"/>
      <c r="G123" s="8"/>
    </row>
    <row r="124" spans="5:7" ht="12.5">
      <c r="E124" s="8"/>
      <c r="F124" s="7"/>
      <c r="G124" s="8"/>
    </row>
    <row r="125" spans="5:7" ht="12.5">
      <c r="E125" s="8"/>
      <c r="F125" s="7"/>
      <c r="G125" s="8"/>
    </row>
    <row r="126" spans="5:7" ht="12.5">
      <c r="E126" s="8"/>
      <c r="F126" s="7"/>
      <c r="G126" s="8"/>
    </row>
    <row r="127" spans="5:7" ht="12.5">
      <c r="E127" s="8"/>
      <c r="F127" s="7"/>
      <c r="G127" s="8"/>
    </row>
    <row r="128" spans="5:7" ht="12.5">
      <c r="E128" s="8"/>
      <c r="F128" s="7"/>
      <c r="G128" s="8"/>
    </row>
    <row r="129" spans="5:7" ht="12.5">
      <c r="E129" s="8"/>
      <c r="F129" s="7"/>
      <c r="G129" s="8"/>
    </row>
    <row r="130" spans="5:7" ht="12.5">
      <c r="E130" s="8"/>
      <c r="F130" s="7"/>
      <c r="G130" s="8"/>
    </row>
    <row r="131" spans="5:7" ht="12.5">
      <c r="E131" s="8"/>
      <c r="F131" s="7"/>
      <c r="G131" s="8"/>
    </row>
    <row r="132" spans="5:7" ht="12.5">
      <c r="E132" s="8"/>
      <c r="F132" s="7"/>
      <c r="G132" s="8"/>
    </row>
    <row r="133" spans="5:7" ht="12.5">
      <c r="E133" s="8"/>
      <c r="F133" s="7"/>
      <c r="G133" s="8"/>
    </row>
    <row r="134" spans="5:7" ht="12.5">
      <c r="E134" s="8"/>
      <c r="F134" s="7"/>
      <c r="G134" s="8"/>
    </row>
    <row r="135" spans="5:7" ht="12.5">
      <c r="E135" s="8"/>
      <c r="F135" s="7"/>
      <c r="G135" s="8"/>
    </row>
    <row r="136" spans="5:7" ht="12.5">
      <c r="E136" s="8"/>
      <c r="F136" s="7"/>
      <c r="G136" s="8"/>
    </row>
    <row r="137" spans="5:7" ht="12.5">
      <c r="E137" s="8"/>
      <c r="F137" s="7"/>
      <c r="G137" s="8"/>
    </row>
    <row r="138" spans="5:7" ht="12.5">
      <c r="E138" s="8"/>
      <c r="F138" s="7"/>
      <c r="G138" s="8"/>
    </row>
    <row r="139" spans="5:7" ht="12.5">
      <c r="E139" s="8"/>
      <c r="F139" s="7"/>
      <c r="G139" s="8"/>
    </row>
    <row r="140" spans="5:7" ht="12.5">
      <c r="E140" s="8"/>
      <c r="F140" s="7"/>
      <c r="G140" s="8"/>
    </row>
    <row r="141" spans="5:7" ht="12.5">
      <c r="E141" s="8"/>
      <c r="F141" s="7"/>
      <c r="G141" s="8"/>
    </row>
    <row r="142" spans="5:7" ht="12.5">
      <c r="E142" s="8"/>
      <c r="F142" s="7"/>
      <c r="G142" s="8"/>
    </row>
    <row r="143" spans="5:7" ht="12.5">
      <c r="E143" s="8"/>
      <c r="F143" s="7"/>
      <c r="G143" s="8"/>
    </row>
    <row r="144" spans="5:7" ht="12.5">
      <c r="E144" s="8"/>
      <c r="F144" s="7"/>
      <c r="G144" s="8"/>
    </row>
    <row r="145" spans="5:7" ht="12.5">
      <c r="E145" s="8"/>
      <c r="F145" s="7"/>
      <c r="G145" s="8"/>
    </row>
    <row r="146" spans="5:7" ht="12.5">
      <c r="E146" s="8"/>
      <c r="F146" s="7"/>
      <c r="G146" s="8"/>
    </row>
    <row r="147" spans="5:7" ht="12.5">
      <c r="E147" s="8"/>
      <c r="F147" s="7"/>
      <c r="G147" s="8"/>
    </row>
    <row r="148" spans="5:7" ht="12.5">
      <c r="E148" s="8"/>
      <c r="F148" s="7"/>
      <c r="G148" s="8"/>
    </row>
    <row r="149" spans="5:7" ht="12.5">
      <c r="E149" s="8"/>
      <c r="F149" s="7"/>
      <c r="G149" s="8"/>
    </row>
    <row r="150" spans="5:7" ht="12.5">
      <c r="E150" s="8"/>
      <c r="F150" s="7"/>
      <c r="G150" s="8"/>
    </row>
    <row r="151" spans="5:7" ht="12.5">
      <c r="E151" s="8"/>
      <c r="F151" s="7"/>
      <c r="G151" s="8"/>
    </row>
    <row r="152" spans="5:7" ht="12.5">
      <c r="E152" s="8"/>
      <c r="F152" s="7"/>
      <c r="G152" s="8"/>
    </row>
    <row r="153" spans="5:7" ht="12.5">
      <c r="E153" s="8"/>
      <c r="F153" s="7"/>
      <c r="G153" s="8"/>
    </row>
    <row r="154" spans="5:7" ht="12.5">
      <c r="E154" s="8"/>
      <c r="F154" s="7"/>
      <c r="G154" s="8"/>
    </row>
    <row r="155" spans="5:7" ht="12.5">
      <c r="E155" s="8"/>
      <c r="F155" s="7"/>
      <c r="G155" s="8"/>
    </row>
    <row r="156" spans="5:7" ht="12.5">
      <c r="E156" s="8"/>
      <c r="F156" s="7"/>
      <c r="G156" s="8"/>
    </row>
    <row r="157" spans="5:7" ht="12.5">
      <c r="E157" s="8"/>
      <c r="F157" s="7"/>
      <c r="G157" s="8"/>
    </row>
    <row r="158" spans="5:7" ht="12.5">
      <c r="E158" s="8"/>
      <c r="F158" s="7"/>
      <c r="G158" s="8"/>
    </row>
    <row r="159" spans="5:7" ht="12.5">
      <c r="E159" s="8"/>
      <c r="F159" s="7"/>
      <c r="G159" s="8"/>
    </row>
    <row r="160" spans="5:7" ht="12.5">
      <c r="E160" s="8"/>
      <c r="F160" s="7"/>
      <c r="G160" s="8"/>
    </row>
    <row r="161" spans="5:7" ht="12.5">
      <c r="E161" s="8"/>
      <c r="F161" s="7"/>
      <c r="G161" s="8"/>
    </row>
    <row r="162" spans="5:7" ht="12.5">
      <c r="E162" s="8"/>
      <c r="F162" s="7"/>
      <c r="G162" s="8"/>
    </row>
    <row r="163" spans="5:7" ht="12.5">
      <c r="E163" s="8"/>
      <c r="F163" s="7"/>
      <c r="G163" s="8"/>
    </row>
    <row r="164" spans="5:7" ht="12.5">
      <c r="E164" s="8"/>
      <c r="F164" s="7"/>
      <c r="G164" s="8"/>
    </row>
    <row r="165" spans="5:7" ht="12.5">
      <c r="E165" s="8"/>
      <c r="F165" s="7"/>
      <c r="G165" s="8"/>
    </row>
    <row r="166" spans="5:7" ht="12.5">
      <c r="E166" s="8"/>
      <c r="F166" s="7"/>
      <c r="G166" s="8"/>
    </row>
    <row r="167" spans="5:7" ht="12.5">
      <c r="E167" s="8"/>
      <c r="F167" s="7"/>
      <c r="G167" s="8"/>
    </row>
    <row r="168" spans="5:7" ht="12.5">
      <c r="E168" s="8"/>
      <c r="F168" s="7"/>
      <c r="G168" s="8"/>
    </row>
    <row r="169" spans="5:7" ht="12.5">
      <c r="E169" s="8"/>
      <c r="F169" s="7"/>
      <c r="G169" s="8"/>
    </row>
    <row r="170" spans="5:7" ht="12.5">
      <c r="E170" s="8"/>
      <c r="F170" s="7"/>
      <c r="G170" s="8"/>
    </row>
    <row r="171" spans="5:7" ht="12.5">
      <c r="E171" s="8"/>
      <c r="F171" s="7"/>
      <c r="G171" s="8"/>
    </row>
    <row r="172" spans="5:7" ht="12.5">
      <c r="E172" s="8"/>
      <c r="F172" s="7"/>
      <c r="G172" s="8"/>
    </row>
    <row r="173" spans="5:7" ht="12.5">
      <c r="E173" s="8"/>
      <c r="F173" s="7"/>
      <c r="G173" s="8"/>
    </row>
    <row r="174" spans="5:7" ht="12.5">
      <c r="E174" s="8"/>
      <c r="F174" s="7"/>
      <c r="G174" s="8"/>
    </row>
    <row r="175" spans="5:7" ht="12.5">
      <c r="E175" s="8"/>
      <c r="F175" s="7"/>
      <c r="G175" s="8"/>
    </row>
    <row r="176" spans="5:7" ht="12.5">
      <c r="E176" s="8"/>
      <c r="F176" s="7"/>
      <c r="G176" s="8"/>
    </row>
    <row r="177" spans="5:7" ht="12.5">
      <c r="E177" s="8"/>
      <c r="F177" s="7"/>
      <c r="G177" s="8"/>
    </row>
    <row r="178" spans="5:7" ht="12.5">
      <c r="E178" s="8"/>
      <c r="F178" s="7"/>
      <c r="G178" s="8"/>
    </row>
    <row r="179" spans="5:7" ht="12.5">
      <c r="E179" s="8"/>
      <c r="F179" s="7"/>
      <c r="G179" s="8"/>
    </row>
    <row r="180" spans="5:7" ht="12.5">
      <c r="E180" s="8"/>
      <c r="F180" s="7"/>
      <c r="G180" s="8"/>
    </row>
    <row r="181" spans="5:7" ht="12.5">
      <c r="E181" s="8"/>
      <c r="F181" s="7"/>
      <c r="G181" s="8"/>
    </row>
    <row r="182" spans="5:7" ht="12.5">
      <c r="E182" s="8"/>
      <c r="F182" s="7"/>
      <c r="G182" s="8"/>
    </row>
    <row r="183" spans="5:7" ht="12.5">
      <c r="E183" s="8"/>
      <c r="F183" s="7"/>
      <c r="G183" s="8"/>
    </row>
    <row r="184" spans="5:7" ht="12.5">
      <c r="E184" s="8"/>
      <c r="F184" s="7"/>
      <c r="G184" s="8"/>
    </row>
    <row r="185" spans="5:7" ht="12.5">
      <c r="E185" s="8"/>
      <c r="F185" s="7"/>
      <c r="G185" s="8"/>
    </row>
    <row r="186" spans="5:7" ht="12.5">
      <c r="E186" s="8"/>
      <c r="F186" s="7"/>
      <c r="G186" s="8"/>
    </row>
    <row r="187" spans="5:7" ht="12.5">
      <c r="E187" s="8"/>
      <c r="F187" s="7"/>
      <c r="G187" s="8"/>
    </row>
    <row r="188" spans="5:7" ht="12.5">
      <c r="E188" s="8"/>
      <c r="F188" s="7"/>
      <c r="G188" s="8"/>
    </row>
    <row r="189" spans="5:7" ht="12.5">
      <c r="E189" s="8"/>
      <c r="F189" s="7"/>
      <c r="G189" s="8"/>
    </row>
    <row r="190" spans="5:7" ht="12.5">
      <c r="E190" s="8"/>
      <c r="F190" s="7"/>
      <c r="G190" s="8"/>
    </row>
    <row r="191" spans="5:7" ht="12.5">
      <c r="E191" s="8"/>
      <c r="F191" s="7"/>
      <c r="G191" s="8"/>
    </row>
    <row r="192" spans="5:7" ht="12.5">
      <c r="E192" s="8"/>
      <c r="F192" s="7"/>
      <c r="G192" s="8"/>
    </row>
    <row r="193" spans="5:7" ht="12.5">
      <c r="E193" s="8"/>
      <c r="F193" s="7"/>
      <c r="G193" s="8"/>
    </row>
    <row r="194" spans="5:7" ht="12.5">
      <c r="E194" s="8"/>
      <c r="F194" s="7"/>
      <c r="G194" s="8"/>
    </row>
    <row r="195" spans="5:7" ht="12.5">
      <c r="E195" s="8"/>
      <c r="F195" s="7"/>
      <c r="G195" s="8"/>
    </row>
    <row r="196" spans="5:7" ht="12.5">
      <c r="E196" s="8"/>
      <c r="F196" s="7"/>
      <c r="G196" s="8"/>
    </row>
    <row r="197" spans="5:7" ht="12.5">
      <c r="E197" s="8"/>
      <c r="F197" s="7"/>
      <c r="G197" s="8"/>
    </row>
    <row r="198" spans="5:7" ht="12.5">
      <c r="E198" s="8"/>
      <c r="F198" s="7"/>
      <c r="G198" s="8"/>
    </row>
    <row r="199" spans="5:7" ht="12.5">
      <c r="E199" s="8"/>
      <c r="F199" s="7"/>
      <c r="G199" s="8"/>
    </row>
    <row r="200" spans="5:7" ht="12.5">
      <c r="E200" s="8"/>
      <c r="F200" s="7"/>
      <c r="G200" s="8"/>
    </row>
    <row r="201" spans="5:7" ht="12.5">
      <c r="E201" s="8"/>
      <c r="F201" s="7"/>
      <c r="G201" s="8"/>
    </row>
    <row r="202" spans="5:7" ht="12.5">
      <c r="E202" s="8"/>
      <c r="F202" s="7"/>
      <c r="G202" s="8"/>
    </row>
    <row r="203" spans="5:7" ht="12.5">
      <c r="E203" s="8"/>
      <c r="F203" s="7"/>
      <c r="G203" s="8"/>
    </row>
    <row r="204" spans="5:7" ht="12.5">
      <c r="E204" s="8"/>
      <c r="F204" s="7"/>
      <c r="G204" s="8"/>
    </row>
    <row r="205" spans="5:7" ht="12.5">
      <c r="E205" s="8"/>
      <c r="F205" s="7"/>
      <c r="G205" s="8"/>
    </row>
    <row r="206" spans="5:7" ht="12.5">
      <c r="E206" s="8"/>
      <c r="F206" s="7"/>
      <c r="G206" s="8"/>
    </row>
    <row r="207" spans="5:7" ht="12.5">
      <c r="E207" s="8"/>
      <c r="F207" s="7"/>
      <c r="G207" s="8"/>
    </row>
    <row r="208" spans="5:7" ht="12.5">
      <c r="E208" s="8"/>
      <c r="F208" s="7"/>
      <c r="G208" s="8"/>
    </row>
    <row r="209" spans="5:7" ht="12.5">
      <c r="E209" s="8"/>
      <c r="F209" s="7"/>
      <c r="G209" s="8"/>
    </row>
    <row r="210" spans="5:7" ht="12.5">
      <c r="E210" s="8"/>
      <c r="F210" s="7"/>
      <c r="G210" s="8"/>
    </row>
    <row r="211" spans="5:7" ht="12.5">
      <c r="E211" s="8"/>
      <c r="F211" s="7"/>
      <c r="G211" s="8"/>
    </row>
    <row r="212" spans="5:7" ht="12.5">
      <c r="E212" s="8"/>
      <c r="F212" s="7"/>
      <c r="G212" s="8"/>
    </row>
    <row r="213" spans="5:7" ht="12.5">
      <c r="E213" s="8"/>
      <c r="F213" s="7"/>
      <c r="G213" s="8"/>
    </row>
    <row r="214" spans="5:7" ht="12.5">
      <c r="E214" s="8"/>
      <c r="F214" s="7"/>
      <c r="G214" s="8"/>
    </row>
    <row r="215" spans="5:7" ht="12.5">
      <c r="E215" s="8"/>
      <c r="F215" s="7"/>
      <c r="G215" s="8"/>
    </row>
    <row r="216" spans="5:7" ht="12.5">
      <c r="E216" s="8"/>
      <c r="F216" s="7"/>
      <c r="G216" s="8"/>
    </row>
    <row r="217" spans="5:7" ht="12.5">
      <c r="E217" s="8"/>
      <c r="F217" s="7"/>
      <c r="G217" s="8"/>
    </row>
    <row r="218" spans="5:7" ht="12.5">
      <c r="E218" s="8"/>
      <c r="F218" s="7"/>
      <c r="G218" s="8"/>
    </row>
    <row r="219" spans="5:7" ht="12.5">
      <c r="E219" s="8"/>
      <c r="F219" s="7"/>
      <c r="G219" s="8"/>
    </row>
    <row r="220" spans="5:7" ht="12.5">
      <c r="E220" s="8"/>
      <c r="F220" s="7"/>
      <c r="G220" s="8"/>
    </row>
    <row r="221" spans="5:7" ht="12.5">
      <c r="E221" s="8"/>
      <c r="F221" s="7"/>
      <c r="G221" s="8"/>
    </row>
    <row r="222" spans="5:7" ht="12.5">
      <c r="E222" s="8"/>
      <c r="F222" s="7"/>
      <c r="G222" s="8"/>
    </row>
    <row r="223" spans="5:7" ht="12.5">
      <c r="E223" s="8"/>
      <c r="F223" s="7"/>
      <c r="G223" s="8"/>
    </row>
    <row r="224" spans="5:7" ht="12.5">
      <c r="E224" s="8"/>
      <c r="F224" s="7"/>
      <c r="G224" s="8"/>
    </row>
    <row r="225" spans="5:7" ht="12.5">
      <c r="E225" s="8"/>
      <c r="F225" s="7"/>
      <c r="G225" s="8"/>
    </row>
    <row r="226" spans="5:7" ht="12.5">
      <c r="E226" s="8"/>
      <c r="F226" s="7"/>
      <c r="G226" s="8"/>
    </row>
    <row r="227" spans="5:7" ht="12.5">
      <c r="E227" s="8"/>
      <c r="F227" s="7"/>
      <c r="G227" s="8"/>
    </row>
    <row r="228" spans="5:7" ht="12.5">
      <c r="E228" s="8"/>
      <c r="F228" s="7"/>
      <c r="G228" s="8"/>
    </row>
    <row r="229" spans="5:7" ht="12.5">
      <c r="E229" s="8"/>
      <c r="F229" s="7"/>
      <c r="G229" s="8"/>
    </row>
    <row r="230" spans="5:7" ht="12.5">
      <c r="E230" s="8"/>
      <c r="F230" s="7"/>
      <c r="G230" s="8"/>
    </row>
    <row r="231" spans="5:7" ht="12.5">
      <c r="E231" s="8"/>
      <c r="F231" s="7"/>
      <c r="G231" s="8"/>
    </row>
    <row r="232" spans="5:7" ht="12.5">
      <c r="E232" s="8"/>
      <c r="F232" s="7"/>
      <c r="G232" s="8"/>
    </row>
    <row r="233" spans="5:7" ht="12.5">
      <c r="E233" s="8"/>
      <c r="F233" s="7"/>
      <c r="G233" s="8"/>
    </row>
    <row r="234" spans="5:7" ht="12.5">
      <c r="E234" s="8"/>
      <c r="F234" s="7"/>
      <c r="G234" s="8"/>
    </row>
    <row r="235" spans="5:7" ht="12.5">
      <c r="E235" s="8"/>
      <c r="F235" s="7"/>
      <c r="G235" s="8"/>
    </row>
    <row r="236" spans="5:7" ht="12.5">
      <c r="E236" s="8"/>
      <c r="F236" s="7"/>
      <c r="G236" s="8"/>
    </row>
    <row r="237" spans="5:7" ht="12.5">
      <c r="E237" s="8"/>
      <c r="F237" s="7"/>
      <c r="G237" s="8"/>
    </row>
    <row r="238" spans="5:7" ht="12.5">
      <c r="E238" s="8"/>
      <c r="F238" s="7"/>
      <c r="G238" s="8"/>
    </row>
    <row r="239" spans="5:7" ht="12.5">
      <c r="E239" s="8"/>
      <c r="F239" s="7"/>
      <c r="G239" s="8"/>
    </row>
    <row r="240" spans="5:7" ht="12.5">
      <c r="E240" s="8"/>
      <c r="F240" s="7"/>
      <c r="G240" s="8"/>
    </row>
    <row r="241" spans="5:7" ht="12.5">
      <c r="E241" s="8"/>
      <c r="F241" s="7"/>
      <c r="G241" s="8"/>
    </row>
    <row r="242" spans="5:7" ht="12.5">
      <c r="E242" s="8"/>
      <c r="F242" s="7"/>
      <c r="G242" s="8"/>
    </row>
    <row r="243" spans="5:7" ht="12.5">
      <c r="E243" s="8"/>
      <c r="F243" s="7"/>
      <c r="G243" s="8"/>
    </row>
    <row r="244" spans="5:7" ht="12.5">
      <c r="E244" s="8"/>
      <c r="F244" s="7"/>
      <c r="G244" s="8"/>
    </row>
    <row r="245" spans="5:7" ht="12.5">
      <c r="E245" s="8"/>
      <c r="F245" s="7"/>
      <c r="G245" s="8"/>
    </row>
    <row r="246" spans="5:7" ht="12.5">
      <c r="E246" s="8"/>
      <c r="F246" s="7"/>
      <c r="G246" s="8"/>
    </row>
    <row r="247" spans="5:7" ht="12.5">
      <c r="E247" s="8"/>
      <c r="F247" s="7"/>
      <c r="G247" s="8"/>
    </row>
    <row r="248" spans="5:7" ht="12.5">
      <c r="E248" s="8"/>
      <c r="F248" s="7"/>
      <c r="G248" s="8"/>
    </row>
    <row r="249" spans="5:7" ht="12.5">
      <c r="E249" s="8"/>
      <c r="F249" s="7"/>
      <c r="G249" s="8"/>
    </row>
    <row r="250" spans="5:7" ht="12.5">
      <c r="E250" s="8"/>
      <c r="F250" s="7"/>
      <c r="G250" s="8"/>
    </row>
    <row r="251" spans="5:7" ht="12.5">
      <c r="E251" s="8"/>
      <c r="F251" s="7"/>
      <c r="G251" s="8"/>
    </row>
    <row r="252" spans="5:7" ht="12.5">
      <c r="E252" s="8"/>
      <c r="F252" s="7"/>
      <c r="G252" s="8"/>
    </row>
    <row r="253" spans="5:7" ht="12.5">
      <c r="E253" s="8"/>
      <c r="F253" s="7"/>
      <c r="G253" s="8"/>
    </row>
    <row r="254" spans="5:7" ht="12.5">
      <c r="E254" s="8"/>
      <c r="F254" s="7"/>
      <c r="G254" s="8"/>
    </row>
    <row r="255" spans="5:7" ht="12.5">
      <c r="E255" s="8"/>
      <c r="F255" s="7"/>
      <c r="G255" s="8"/>
    </row>
    <row r="256" spans="5:7" ht="12.5">
      <c r="E256" s="8"/>
      <c r="F256" s="7"/>
      <c r="G256" s="8"/>
    </row>
    <row r="257" spans="5:7" ht="12.5">
      <c r="E257" s="8"/>
      <c r="F257" s="7"/>
      <c r="G257" s="8"/>
    </row>
    <row r="258" spans="5:7" ht="12.5">
      <c r="E258" s="8"/>
      <c r="F258" s="7"/>
      <c r="G258" s="8"/>
    </row>
    <row r="259" spans="5:7" ht="12.5">
      <c r="E259" s="8"/>
      <c r="F259" s="7"/>
      <c r="G259" s="8"/>
    </row>
    <row r="260" spans="5:7" ht="12.5">
      <c r="E260" s="8"/>
      <c r="F260" s="7"/>
      <c r="G260" s="8"/>
    </row>
    <row r="261" spans="5:7" ht="12.5">
      <c r="E261" s="8"/>
      <c r="F261" s="7"/>
      <c r="G261" s="8"/>
    </row>
    <row r="262" spans="5:7" ht="12.5">
      <c r="E262" s="8"/>
      <c r="F262" s="7"/>
      <c r="G262" s="8"/>
    </row>
    <row r="263" spans="5:7" ht="12.5">
      <c r="E263" s="8"/>
      <c r="F263" s="7"/>
      <c r="G263" s="8"/>
    </row>
    <row r="264" spans="5:7" ht="12.5">
      <c r="E264" s="8"/>
      <c r="F264" s="7"/>
      <c r="G264" s="8"/>
    </row>
    <row r="265" spans="5:7" ht="12.5">
      <c r="E265" s="8"/>
      <c r="F265" s="7"/>
      <c r="G265" s="8"/>
    </row>
    <row r="266" spans="5:7" ht="12.5">
      <c r="E266" s="8"/>
      <c r="F266" s="7"/>
      <c r="G266" s="8"/>
    </row>
    <row r="267" spans="5:7" ht="12.5">
      <c r="E267" s="8"/>
      <c r="F267" s="7"/>
      <c r="G267" s="8"/>
    </row>
    <row r="268" spans="5:7" ht="12.5">
      <c r="E268" s="8"/>
      <c r="F268" s="7"/>
      <c r="G268" s="8"/>
    </row>
    <row r="269" spans="5:7" ht="12.5">
      <c r="E269" s="8"/>
      <c r="F269" s="7"/>
      <c r="G269" s="8"/>
    </row>
    <row r="270" spans="5:7" ht="12.5">
      <c r="E270" s="8"/>
      <c r="F270" s="7"/>
      <c r="G270" s="8"/>
    </row>
    <row r="271" spans="5:7" ht="12.5">
      <c r="E271" s="8"/>
      <c r="F271" s="7"/>
      <c r="G271" s="8"/>
    </row>
    <row r="272" spans="5:7" ht="12.5">
      <c r="E272" s="8"/>
      <c r="F272" s="7"/>
      <c r="G272" s="8"/>
    </row>
    <row r="273" spans="5:7" ht="12.5">
      <c r="E273" s="8"/>
      <c r="F273" s="7"/>
      <c r="G273" s="8"/>
    </row>
    <row r="274" spans="5:7" ht="12.5">
      <c r="E274" s="8"/>
      <c r="F274" s="7"/>
      <c r="G274" s="8"/>
    </row>
    <row r="275" spans="5:7" ht="12.5">
      <c r="E275" s="8"/>
      <c r="F275" s="7"/>
      <c r="G275" s="8"/>
    </row>
    <row r="276" spans="5:7" ht="12.5">
      <c r="E276" s="8"/>
      <c r="F276" s="7"/>
      <c r="G276" s="8"/>
    </row>
    <row r="277" spans="5:7" ht="12.5">
      <c r="E277" s="8"/>
      <c r="F277" s="7"/>
      <c r="G277" s="8"/>
    </row>
    <row r="278" spans="5:7" ht="12.5">
      <c r="E278" s="8"/>
      <c r="F278" s="7"/>
      <c r="G278" s="8"/>
    </row>
    <row r="279" spans="5:7" ht="12.5">
      <c r="E279" s="8"/>
      <c r="F279" s="7"/>
      <c r="G279" s="8"/>
    </row>
    <row r="280" spans="5:7" ht="12.5">
      <c r="E280" s="8"/>
      <c r="F280" s="7"/>
      <c r="G280" s="8"/>
    </row>
    <row r="281" spans="5:7" ht="12.5">
      <c r="E281" s="8"/>
      <c r="F281" s="7"/>
      <c r="G281" s="8"/>
    </row>
    <row r="282" spans="5:7" ht="12.5">
      <c r="E282" s="8"/>
      <c r="F282" s="7"/>
      <c r="G282" s="8"/>
    </row>
    <row r="283" spans="5:7" ht="12.5">
      <c r="E283" s="8"/>
      <c r="F283" s="7"/>
      <c r="G283" s="8"/>
    </row>
    <row r="284" spans="5:7" ht="12.5">
      <c r="E284" s="8"/>
      <c r="F284" s="7"/>
      <c r="G284" s="8"/>
    </row>
    <row r="285" spans="5:7" ht="12.5">
      <c r="E285" s="8"/>
      <c r="F285" s="7"/>
      <c r="G285" s="8"/>
    </row>
    <row r="286" spans="5:7" ht="12.5">
      <c r="E286" s="8"/>
      <c r="F286" s="7"/>
      <c r="G286" s="8"/>
    </row>
    <row r="287" spans="5:7" ht="12.5">
      <c r="E287" s="8"/>
      <c r="F287" s="7"/>
      <c r="G287" s="8"/>
    </row>
    <row r="288" spans="5:7" ht="12.5">
      <c r="E288" s="8"/>
      <c r="F288" s="7"/>
      <c r="G288" s="8"/>
    </row>
    <row r="289" spans="5:7" ht="12.5">
      <c r="E289" s="8"/>
      <c r="F289" s="7"/>
      <c r="G289" s="8"/>
    </row>
    <row r="290" spans="5:7" ht="12.5">
      <c r="E290" s="8"/>
      <c r="F290" s="7"/>
      <c r="G290" s="8"/>
    </row>
    <row r="291" spans="5:7" ht="12.5">
      <c r="E291" s="8"/>
      <c r="F291" s="7"/>
      <c r="G291" s="8"/>
    </row>
    <row r="292" spans="5:7" ht="12.5">
      <c r="E292" s="8"/>
      <c r="F292" s="7"/>
      <c r="G292" s="8"/>
    </row>
    <row r="293" spans="5:7" ht="12.5">
      <c r="E293" s="8"/>
      <c r="F293" s="7"/>
      <c r="G293" s="8"/>
    </row>
    <row r="294" spans="5:7" ht="12.5">
      <c r="E294" s="8"/>
      <c r="F294" s="7"/>
      <c r="G294" s="8"/>
    </row>
    <row r="295" spans="5:7" ht="12.5">
      <c r="E295" s="8"/>
      <c r="F295" s="7"/>
      <c r="G295" s="8"/>
    </row>
    <row r="296" spans="5:7" ht="12.5">
      <c r="E296" s="8"/>
      <c r="F296" s="7"/>
      <c r="G296" s="8"/>
    </row>
    <row r="297" spans="5:7" ht="12.5">
      <c r="E297" s="8"/>
      <c r="F297" s="7"/>
      <c r="G297" s="8"/>
    </row>
    <row r="298" spans="5:7" ht="12.5">
      <c r="E298" s="8"/>
      <c r="F298" s="7"/>
      <c r="G298" s="8"/>
    </row>
    <row r="299" spans="5:7" ht="12.5">
      <c r="E299" s="8"/>
      <c r="F299" s="7"/>
      <c r="G299" s="8"/>
    </row>
    <row r="300" spans="5:7" ht="12.5">
      <c r="E300" s="8"/>
      <c r="F300" s="7"/>
      <c r="G300" s="8"/>
    </row>
    <row r="301" spans="5:7" ht="12.5">
      <c r="E301" s="8"/>
      <c r="F301" s="7"/>
      <c r="G301" s="8"/>
    </row>
    <row r="302" spans="5:7" ht="12.5">
      <c r="E302" s="8"/>
      <c r="F302" s="7"/>
      <c r="G302" s="8"/>
    </row>
    <row r="303" spans="5:7" ht="12.5">
      <c r="E303" s="8"/>
      <c r="F303" s="7"/>
      <c r="G303" s="8"/>
    </row>
    <row r="304" spans="5:7" ht="12.5">
      <c r="E304" s="8"/>
      <c r="F304" s="7"/>
      <c r="G304" s="8"/>
    </row>
    <row r="305" spans="5:7" ht="12.5">
      <c r="E305" s="8"/>
      <c r="F305" s="7"/>
      <c r="G305" s="8"/>
    </row>
    <row r="306" spans="5:7" ht="12.5">
      <c r="E306" s="8"/>
      <c r="F306" s="7"/>
      <c r="G306" s="8"/>
    </row>
    <row r="307" spans="5:7" ht="12.5">
      <c r="E307" s="8"/>
      <c r="F307" s="7"/>
      <c r="G307" s="8"/>
    </row>
    <row r="308" spans="5:7" ht="12.5">
      <c r="E308" s="8"/>
      <c r="F308" s="7"/>
      <c r="G308" s="8"/>
    </row>
    <row r="309" spans="5:7" ht="12.5">
      <c r="E309" s="8"/>
      <c r="F309" s="7"/>
      <c r="G309" s="8"/>
    </row>
    <row r="310" spans="5:7" ht="12.5">
      <c r="E310" s="8"/>
      <c r="F310" s="7"/>
      <c r="G310" s="8"/>
    </row>
    <row r="311" spans="5:7" ht="12.5">
      <c r="E311" s="8"/>
      <c r="F311" s="7"/>
      <c r="G311" s="8"/>
    </row>
    <row r="312" spans="5:7" ht="12.5">
      <c r="E312" s="8"/>
      <c r="F312" s="7"/>
      <c r="G312" s="8"/>
    </row>
    <row r="313" spans="5:7" ht="12.5">
      <c r="E313" s="8"/>
      <c r="F313" s="7"/>
      <c r="G313" s="8"/>
    </row>
    <row r="314" spans="5:7" ht="12.5">
      <c r="E314" s="8"/>
      <c r="F314" s="7"/>
      <c r="G314" s="8"/>
    </row>
    <row r="315" spans="5:7" ht="12.5">
      <c r="E315" s="8"/>
      <c r="F315" s="7"/>
      <c r="G315" s="8"/>
    </row>
    <row r="316" spans="5:7" ht="12.5">
      <c r="E316" s="8"/>
      <c r="F316" s="7"/>
      <c r="G316" s="8"/>
    </row>
    <row r="317" spans="5:7" ht="12.5">
      <c r="E317" s="8"/>
      <c r="F317" s="7"/>
      <c r="G317" s="8"/>
    </row>
    <row r="318" spans="5:7" ht="12.5">
      <c r="E318" s="8"/>
      <c r="F318" s="7"/>
      <c r="G318" s="8"/>
    </row>
    <row r="319" spans="5:7" ht="12.5">
      <c r="E319" s="8"/>
      <c r="F319" s="7"/>
      <c r="G319" s="8"/>
    </row>
    <row r="320" spans="5:7" ht="12.5">
      <c r="E320" s="8"/>
      <c r="F320" s="7"/>
      <c r="G320" s="8"/>
    </row>
    <row r="321" spans="5:7" ht="12.5">
      <c r="E321" s="8"/>
      <c r="F321" s="7"/>
      <c r="G321" s="8"/>
    </row>
    <row r="322" spans="5:7" ht="12.5">
      <c r="E322" s="8"/>
      <c r="F322" s="7"/>
      <c r="G322" s="8"/>
    </row>
    <row r="323" spans="5:7" ht="12.5">
      <c r="E323" s="8"/>
      <c r="F323" s="7"/>
      <c r="G323" s="8"/>
    </row>
    <row r="324" spans="5:7" ht="12.5">
      <c r="E324" s="8"/>
      <c r="F324" s="7"/>
      <c r="G324" s="8"/>
    </row>
    <row r="325" spans="5:7" ht="12.5">
      <c r="E325" s="8"/>
      <c r="F325" s="7"/>
      <c r="G325" s="8"/>
    </row>
    <row r="326" spans="5:7" ht="12.5">
      <c r="E326" s="8"/>
      <c r="F326" s="7"/>
      <c r="G326" s="8"/>
    </row>
    <row r="327" spans="5:7" ht="12.5">
      <c r="E327" s="8"/>
      <c r="F327" s="7"/>
      <c r="G327" s="8"/>
    </row>
    <row r="328" spans="5:7" ht="12.5">
      <c r="E328" s="8"/>
      <c r="F328" s="7"/>
      <c r="G328" s="8"/>
    </row>
    <row r="329" spans="5:7" ht="12.5">
      <c r="E329" s="8"/>
      <c r="F329" s="7"/>
      <c r="G329" s="8"/>
    </row>
    <row r="330" spans="5:7" ht="12.5">
      <c r="E330" s="8"/>
      <c r="F330" s="7"/>
      <c r="G330" s="8"/>
    </row>
    <row r="331" spans="5:7" ht="12.5">
      <c r="E331" s="8"/>
      <c r="F331" s="7"/>
      <c r="G331" s="8"/>
    </row>
    <row r="332" spans="5:7" ht="12.5">
      <c r="E332" s="8"/>
      <c r="F332" s="7"/>
      <c r="G332" s="8"/>
    </row>
    <row r="333" spans="5:7" ht="12.5">
      <c r="E333" s="8"/>
      <c r="F333" s="7"/>
      <c r="G333" s="8"/>
    </row>
    <row r="334" spans="5:7" ht="12.5">
      <c r="E334" s="8"/>
      <c r="F334" s="7"/>
      <c r="G334" s="8"/>
    </row>
    <row r="335" spans="5:7" ht="12.5">
      <c r="E335" s="8"/>
      <c r="F335" s="7"/>
      <c r="G335" s="8"/>
    </row>
    <row r="336" spans="5:7" ht="12.5">
      <c r="E336" s="8"/>
      <c r="F336" s="7"/>
      <c r="G336" s="8"/>
    </row>
    <row r="337" spans="5:7" ht="12.5">
      <c r="E337" s="8"/>
      <c r="F337" s="7"/>
      <c r="G337" s="8"/>
    </row>
    <row r="338" spans="5:7" ht="12.5">
      <c r="E338" s="8"/>
      <c r="F338" s="7"/>
      <c r="G338" s="8"/>
    </row>
    <row r="339" spans="5:7" ht="12.5">
      <c r="E339" s="8"/>
      <c r="F339" s="7"/>
      <c r="G339" s="8"/>
    </row>
    <row r="340" spans="5:7" ht="12.5">
      <c r="E340" s="8"/>
      <c r="F340" s="7"/>
      <c r="G340" s="8"/>
    </row>
    <row r="341" spans="5:7" ht="12.5">
      <c r="E341" s="8"/>
      <c r="F341" s="7"/>
      <c r="G341" s="8"/>
    </row>
    <row r="342" spans="5:7" ht="12.5">
      <c r="E342" s="8"/>
      <c r="F342" s="7"/>
      <c r="G342" s="8"/>
    </row>
    <row r="343" spans="5:7" ht="12.5">
      <c r="E343" s="8"/>
      <c r="F343" s="7"/>
      <c r="G343" s="8"/>
    </row>
    <row r="344" spans="5:7" ht="12.5">
      <c r="E344" s="8"/>
      <c r="F344" s="7"/>
      <c r="G344" s="8"/>
    </row>
    <row r="345" spans="5:7" ht="12.5">
      <c r="E345" s="8"/>
      <c r="F345" s="7"/>
      <c r="G345" s="8"/>
    </row>
    <row r="346" spans="5:7" ht="12.5">
      <c r="E346" s="8"/>
      <c r="F346" s="7"/>
      <c r="G346" s="8"/>
    </row>
    <row r="347" spans="5:7" ht="12.5">
      <c r="E347" s="8"/>
      <c r="F347" s="7"/>
      <c r="G347" s="8"/>
    </row>
    <row r="348" spans="5:7" ht="12.5">
      <c r="E348" s="8"/>
      <c r="F348" s="7"/>
      <c r="G348" s="8"/>
    </row>
    <row r="349" spans="5:7" ht="12.5">
      <c r="E349" s="8"/>
      <c r="F349" s="7"/>
      <c r="G349" s="8"/>
    </row>
    <row r="350" spans="5:7" ht="12.5">
      <c r="E350" s="8"/>
      <c r="F350" s="7"/>
      <c r="G350" s="8"/>
    </row>
    <row r="351" spans="5:7" ht="12.5">
      <c r="E351" s="8"/>
      <c r="F351" s="7"/>
      <c r="G351" s="8"/>
    </row>
    <row r="352" spans="5:7" ht="12.5">
      <c r="E352" s="8"/>
      <c r="F352" s="7"/>
      <c r="G352" s="8"/>
    </row>
    <row r="353" spans="5:7" ht="12.5">
      <c r="E353" s="8"/>
      <c r="F353" s="7"/>
      <c r="G353" s="8"/>
    </row>
    <row r="354" spans="5:7" ht="12.5">
      <c r="E354" s="8"/>
      <c r="F354" s="7"/>
      <c r="G354" s="8"/>
    </row>
    <row r="355" spans="5:7" ht="12.5">
      <c r="E355" s="8"/>
      <c r="F355" s="7"/>
      <c r="G355" s="8"/>
    </row>
    <row r="356" spans="5:7" ht="12.5">
      <c r="E356" s="8"/>
      <c r="F356" s="7"/>
      <c r="G356" s="8"/>
    </row>
    <row r="357" spans="5:7" ht="12.5">
      <c r="E357" s="8"/>
      <c r="F357" s="7"/>
      <c r="G357" s="8"/>
    </row>
    <row r="358" spans="5:7" ht="12.5">
      <c r="E358" s="8"/>
      <c r="F358" s="7"/>
      <c r="G358" s="8"/>
    </row>
    <row r="359" spans="5:7" ht="12.5">
      <c r="E359" s="8"/>
      <c r="F359" s="7"/>
      <c r="G359" s="8"/>
    </row>
    <row r="360" spans="5:7" ht="12.5">
      <c r="E360" s="8"/>
      <c r="F360" s="7"/>
      <c r="G360" s="8"/>
    </row>
    <row r="361" spans="5:7" ht="12.5">
      <c r="E361" s="8"/>
      <c r="F361" s="7"/>
      <c r="G361" s="8"/>
    </row>
    <row r="362" spans="5:7" ht="12.5">
      <c r="E362" s="8"/>
      <c r="F362" s="7"/>
      <c r="G362" s="8"/>
    </row>
    <row r="363" spans="5:7" ht="12.5">
      <c r="E363" s="8"/>
      <c r="F363" s="7"/>
      <c r="G363" s="8"/>
    </row>
    <row r="364" spans="5:7" ht="12.5">
      <c r="E364" s="8"/>
      <c r="F364" s="7"/>
      <c r="G364" s="8"/>
    </row>
    <row r="365" spans="5:7" ht="12.5">
      <c r="E365" s="8"/>
      <c r="F365" s="7"/>
      <c r="G365" s="8"/>
    </row>
    <row r="366" spans="5:7" ht="12.5">
      <c r="E366" s="8"/>
      <c r="F366" s="7"/>
      <c r="G366" s="8"/>
    </row>
    <row r="367" spans="5:7" ht="12.5">
      <c r="E367" s="8"/>
      <c r="F367" s="7"/>
      <c r="G367" s="8"/>
    </row>
    <row r="368" spans="5:7" ht="12.5">
      <c r="E368" s="8"/>
      <c r="F368" s="7"/>
      <c r="G368" s="8"/>
    </row>
    <row r="369" spans="5:7" ht="12.5">
      <c r="E369" s="8"/>
      <c r="F369" s="7"/>
      <c r="G369" s="8"/>
    </row>
    <row r="370" spans="5:7" ht="12.5">
      <c r="E370" s="8"/>
      <c r="F370" s="7"/>
      <c r="G370" s="8"/>
    </row>
    <row r="371" spans="5:7" ht="12.5">
      <c r="E371" s="8"/>
      <c r="F371" s="7"/>
      <c r="G371" s="8"/>
    </row>
    <row r="372" spans="5:7" ht="12.5">
      <c r="E372" s="8"/>
      <c r="F372" s="7"/>
      <c r="G372" s="8"/>
    </row>
    <row r="373" spans="5:7" ht="12.5">
      <c r="E373" s="8"/>
      <c r="F373" s="7"/>
      <c r="G373" s="8"/>
    </row>
    <row r="374" spans="5:7" ht="12.5">
      <c r="E374" s="8"/>
      <c r="F374" s="7"/>
      <c r="G374" s="8"/>
    </row>
    <row r="375" spans="5:7" ht="12.5">
      <c r="E375" s="8"/>
      <c r="F375" s="7"/>
      <c r="G375" s="8"/>
    </row>
    <row r="376" spans="5:7" ht="12.5">
      <c r="E376" s="8"/>
      <c r="F376" s="7"/>
      <c r="G376" s="8"/>
    </row>
    <row r="377" spans="5:7" ht="12.5">
      <c r="E377" s="8"/>
      <c r="F377" s="7"/>
      <c r="G377" s="8"/>
    </row>
    <row r="378" spans="5:7" ht="12.5">
      <c r="E378" s="8"/>
      <c r="F378" s="7"/>
      <c r="G378" s="8"/>
    </row>
    <row r="379" spans="5:7" ht="12.5">
      <c r="E379" s="8"/>
      <c r="F379" s="7"/>
      <c r="G379" s="8"/>
    </row>
    <row r="380" spans="5:7" ht="12.5">
      <c r="E380" s="8"/>
      <c r="F380" s="7"/>
      <c r="G380" s="8"/>
    </row>
    <row r="381" spans="5:7" ht="12.5">
      <c r="E381" s="8"/>
      <c r="F381" s="7"/>
      <c r="G381" s="8"/>
    </row>
    <row r="382" spans="5:7" ht="12.5">
      <c r="E382" s="8"/>
      <c r="F382" s="7"/>
      <c r="G382" s="8"/>
    </row>
    <row r="383" spans="5:7" ht="12.5">
      <c r="E383" s="8"/>
      <c r="F383" s="7"/>
      <c r="G383" s="8"/>
    </row>
    <row r="384" spans="5:7" ht="12.5">
      <c r="E384" s="8"/>
      <c r="F384" s="7"/>
      <c r="G384" s="8"/>
    </row>
    <row r="385" spans="5:7" ht="12.5">
      <c r="E385" s="8"/>
      <c r="F385" s="7"/>
      <c r="G385" s="8"/>
    </row>
    <row r="386" spans="5:7" ht="12.5">
      <c r="E386" s="8"/>
      <c r="F386" s="7"/>
      <c r="G386" s="8"/>
    </row>
    <row r="387" spans="5:7" ht="12.5">
      <c r="E387" s="8"/>
      <c r="F387" s="7"/>
      <c r="G387" s="8"/>
    </row>
    <row r="388" spans="5:7" ht="12.5">
      <c r="E388" s="8"/>
      <c r="F388" s="7"/>
      <c r="G388" s="8"/>
    </row>
    <row r="389" spans="5:7" ht="12.5">
      <c r="E389" s="8"/>
      <c r="F389" s="7"/>
      <c r="G389" s="8"/>
    </row>
    <row r="390" spans="5:7" ht="12.5">
      <c r="E390" s="8"/>
      <c r="F390" s="7"/>
      <c r="G390" s="8"/>
    </row>
    <row r="391" spans="5:7" ht="12.5">
      <c r="E391" s="8"/>
      <c r="F391" s="7"/>
      <c r="G391" s="8"/>
    </row>
    <row r="392" spans="5:7" ht="12.5">
      <c r="E392" s="8"/>
      <c r="F392" s="7"/>
      <c r="G392" s="8"/>
    </row>
    <row r="393" spans="5:7" ht="12.5">
      <c r="E393" s="8"/>
      <c r="F393" s="7"/>
      <c r="G393" s="8"/>
    </row>
    <row r="394" spans="5:7" ht="12.5">
      <c r="E394" s="8"/>
      <c r="F394" s="7"/>
      <c r="G394" s="8"/>
    </row>
    <row r="395" spans="5:7" ht="12.5">
      <c r="E395" s="8"/>
      <c r="F395" s="7"/>
      <c r="G395" s="8"/>
    </row>
    <row r="396" spans="5:7" ht="12.5">
      <c r="E396" s="8"/>
      <c r="F396" s="7"/>
      <c r="G396" s="8"/>
    </row>
    <row r="397" spans="5:7" ht="12.5">
      <c r="E397" s="8"/>
      <c r="F397" s="7"/>
      <c r="G397" s="8"/>
    </row>
    <row r="398" spans="5:7" ht="12.5">
      <c r="E398" s="8"/>
      <c r="F398" s="7"/>
      <c r="G398" s="8"/>
    </row>
    <row r="399" spans="5:7" ht="12.5">
      <c r="E399" s="8"/>
      <c r="F399" s="7"/>
      <c r="G399" s="8"/>
    </row>
    <row r="400" spans="5:7" ht="12.5">
      <c r="E400" s="8"/>
      <c r="F400" s="7"/>
      <c r="G400" s="8"/>
    </row>
    <row r="401" spans="5:7" ht="12.5">
      <c r="E401" s="8"/>
      <c r="F401" s="7"/>
      <c r="G401" s="8"/>
    </row>
    <row r="402" spans="5:7" ht="12.5">
      <c r="E402" s="8"/>
      <c r="F402" s="7"/>
      <c r="G402" s="8"/>
    </row>
    <row r="403" spans="5:7" ht="12.5">
      <c r="E403" s="8"/>
      <c r="F403" s="7"/>
      <c r="G403" s="8"/>
    </row>
    <row r="404" spans="5:7" ht="12.5">
      <c r="E404" s="8"/>
      <c r="F404" s="7"/>
      <c r="G404" s="8"/>
    </row>
    <row r="405" spans="5:7" ht="12.5">
      <c r="E405" s="8"/>
      <c r="F405" s="7"/>
      <c r="G405" s="8"/>
    </row>
    <row r="406" spans="5:7" ht="12.5">
      <c r="E406" s="8"/>
      <c r="F406" s="7"/>
      <c r="G406" s="8"/>
    </row>
    <row r="407" spans="5:7" ht="12.5">
      <c r="E407" s="8"/>
      <c r="F407" s="7"/>
      <c r="G407" s="8"/>
    </row>
    <row r="408" spans="5:7" ht="12.5">
      <c r="E408" s="8"/>
      <c r="F408" s="7"/>
      <c r="G408" s="8"/>
    </row>
    <row r="409" spans="5:7" ht="12.5">
      <c r="E409" s="8"/>
      <c r="F409" s="7"/>
      <c r="G409" s="8"/>
    </row>
    <row r="410" spans="5:7" ht="12.5">
      <c r="E410" s="8"/>
      <c r="F410" s="7"/>
      <c r="G410" s="8"/>
    </row>
    <row r="411" spans="5:7" ht="12.5">
      <c r="E411" s="8"/>
      <c r="F411" s="7"/>
      <c r="G411" s="8"/>
    </row>
    <row r="412" spans="5:7" ht="12.5">
      <c r="E412" s="8"/>
      <c r="F412" s="7"/>
      <c r="G412" s="8"/>
    </row>
    <row r="413" spans="5:7" ht="12.5">
      <c r="E413" s="8"/>
      <c r="F413" s="7"/>
      <c r="G413" s="8"/>
    </row>
    <row r="414" spans="5:7" ht="12.5">
      <c r="E414" s="8"/>
      <c r="F414" s="7"/>
      <c r="G414" s="8"/>
    </row>
    <row r="415" spans="5:7" ht="12.5">
      <c r="E415" s="8"/>
      <c r="F415" s="7"/>
      <c r="G415" s="8"/>
    </row>
    <row r="416" spans="5:7" ht="12.5">
      <c r="E416" s="8"/>
      <c r="F416" s="7"/>
      <c r="G416" s="8"/>
    </row>
    <row r="417" spans="5:7" ht="12.5">
      <c r="E417" s="8"/>
      <c r="F417" s="7"/>
      <c r="G417" s="8"/>
    </row>
    <row r="418" spans="5:7" ht="12.5">
      <c r="E418" s="8"/>
      <c r="F418" s="7"/>
      <c r="G418" s="8"/>
    </row>
    <row r="419" spans="5:7" ht="12.5">
      <c r="E419" s="8"/>
      <c r="F419" s="7"/>
      <c r="G419" s="8"/>
    </row>
    <row r="420" spans="5:7" ht="12.5">
      <c r="E420" s="8"/>
      <c r="F420" s="7"/>
      <c r="G420" s="8"/>
    </row>
    <row r="421" spans="5:7" ht="12.5">
      <c r="E421" s="8"/>
      <c r="F421" s="7"/>
      <c r="G421" s="8"/>
    </row>
    <row r="422" spans="5:7" ht="12.5">
      <c r="E422" s="8"/>
      <c r="F422" s="7"/>
      <c r="G422" s="8"/>
    </row>
    <row r="423" spans="5:7" ht="12.5">
      <c r="E423" s="8"/>
      <c r="F423" s="7"/>
      <c r="G423" s="8"/>
    </row>
    <row r="424" spans="5:7" ht="12.5">
      <c r="E424" s="8"/>
      <c r="F424" s="7"/>
      <c r="G424" s="8"/>
    </row>
    <row r="425" spans="5:7" ht="12.5">
      <c r="E425" s="8"/>
      <c r="F425" s="7"/>
      <c r="G425" s="8"/>
    </row>
    <row r="426" spans="5:7" ht="12.5">
      <c r="E426" s="8"/>
      <c r="F426" s="7"/>
      <c r="G426" s="8"/>
    </row>
    <row r="427" spans="5:7" ht="12.5">
      <c r="E427" s="8"/>
      <c r="F427" s="7"/>
      <c r="G427" s="8"/>
    </row>
    <row r="428" spans="5:7" ht="12.5">
      <c r="E428" s="8"/>
      <c r="F428" s="7"/>
      <c r="G428" s="8"/>
    </row>
    <row r="429" spans="5:7" ht="12.5">
      <c r="E429" s="8"/>
      <c r="F429" s="7"/>
      <c r="G429" s="8"/>
    </row>
    <row r="430" spans="5:7" ht="12.5">
      <c r="E430" s="8"/>
      <c r="F430" s="7"/>
      <c r="G430" s="8"/>
    </row>
    <row r="431" spans="5:7" ht="12.5">
      <c r="E431" s="8"/>
      <c r="F431" s="7"/>
      <c r="G431" s="8"/>
    </row>
    <row r="432" spans="5:7" ht="12.5">
      <c r="E432" s="8"/>
      <c r="F432" s="7"/>
      <c r="G432" s="8"/>
    </row>
    <row r="433" spans="5:7" ht="12.5">
      <c r="E433" s="8"/>
      <c r="F433" s="7"/>
      <c r="G433" s="8"/>
    </row>
    <row r="434" spans="5:7" ht="12.5">
      <c r="E434" s="8"/>
      <c r="F434" s="7"/>
      <c r="G434" s="8"/>
    </row>
    <row r="435" spans="5:7" ht="12.5">
      <c r="E435" s="8"/>
      <c r="F435" s="7"/>
      <c r="G435" s="8"/>
    </row>
    <row r="436" spans="5:7" ht="12.5">
      <c r="E436" s="8"/>
      <c r="F436" s="7"/>
      <c r="G436" s="8"/>
    </row>
    <row r="437" spans="5:7" ht="12.5">
      <c r="E437" s="8"/>
      <c r="F437" s="7"/>
      <c r="G437" s="8"/>
    </row>
    <row r="438" spans="5:7" ht="12.5">
      <c r="E438" s="8"/>
      <c r="F438" s="7"/>
      <c r="G438" s="8"/>
    </row>
    <row r="439" spans="5:7" ht="12.5">
      <c r="E439" s="8"/>
      <c r="F439" s="7"/>
      <c r="G439" s="8"/>
    </row>
    <row r="440" spans="5:7" ht="12.5">
      <c r="E440" s="8"/>
      <c r="F440" s="7"/>
      <c r="G440" s="8"/>
    </row>
    <row r="441" spans="5:7" ht="12.5">
      <c r="E441" s="8"/>
      <c r="F441" s="7"/>
      <c r="G441" s="8"/>
    </row>
    <row r="442" spans="5:7" ht="12.5">
      <c r="E442" s="8"/>
      <c r="F442" s="7"/>
      <c r="G442" s="8"/>
    </row>
    <row r="443" spans="5:7" ht="12.5">
      <c r="E443" s="8"/>
      <c r="F443" s="7"/>
      <c r="G443" s="8"/>
    </row>
    <row r="444" spans="5:7" ht="12.5">
      <c r="E444" s="8"/>
      <c r="F444" s="7"/>
      <c r="G444" s="8"/>
    </row>
    <row r="445" spans="5:7" ht="12.5">
      <c r="E445" s="8"/>
      <c r="F445" s="7"/>
      <c r="G445" s="8"/>
    </row>
    <row r="446" spans="5:7" ht="12.5">
      <c r="E446" s="8"/>
      <c r="F446" s="7"/>
      <c r="G446" s="8"/>
    </row>
    <row r="447" spans="5:7" ht="12.5">
      <c r="E447" s="8"/>
      <c r="F447" s="7"/>
      <c r="G447" s="8"/>
    </row>
    <row r="448" spans="5:7" ht="12.5">
      <c r="E448" s="8"/>
      <c r="F448" s="7"/>
      <c r="G448" s="8"/>
    </row>
    <row r="449" spans="5:7" ht="12.5">
      <c r="E449" s="8"/>
      <c r="F449" s="7"/>
      <c r="G449" s="8"/>
    </row>
    <row r="450" spans="5:7" ht="12.5">
      <c r="E450" s="8"/>
      <c r="F450" s="7"/>
      <c r="G450" s="8"/>
    </row>
    <row r="451" spans="5:7" ht="12.5">
      <c r="E451" s="8"/>
      <c r="F451" s="7"/>
      <c r="G451" s="8"/>
    </row>
    <row r="452" spans="5:7" ht="12.5">
      <c r="E452" s="8"/>
      <c r="F452" s="7"/>
      <c r="G452" s="8"/>
    </row>
    <row r="453" spans="5:7" ht="12.5">
      <c r="E453" s="8"/>
      <c r="F453" s="7"/>
      <c r="G453" s="8"/>
    </row>
    <row r="454" spans="5:7" ht="12.5">
      <c r="E454" s="8"/>
      <c r="F454" s="7"/>
      <c r="G454" s="8"/>
    </row>
    <row r="455" spans="5:7" ht="12.5">
      <c r="E455" s="8"/>
      <c r="F455" s="7"/>
      <c r="G455" s="8"/>
    </row>
    <row r="456" spans="5:7" ht="12.5">
      <c r="E456" s="8"/>
      <c r="F456" s="7"/>
      <c r="G456" s="8"/>
    </row>
    <row r="457" spans="5:7" ht="12.5">
      <c r="E457" s="8"/>
      <c r="F457" s="7"/>
      <c r="G457" s="8"/>
    </row>
    <row r="458" spans="5:7" ht="12.5">
      <c r="E458" s="8"/>
      <c r="F458" s="7"/>
      <c r="G458" s="8"/>
    </row>
    <row r="459" spans="5:7" ht="12.5">
      <c r="E459" s="8"/>
      <c r="F459" s="7"/>
      <c r="G459" s="8"/>
    </row>
    <row r="460" spans="5:7" ht="12.5">
      <c r="E460" s="8"/>
      <c r="F460" s="7"/>
      <c r="G460" s="8"/>
    </row>
    <row r="461" spans="5:7" ht="12.5">
      <c r="E461" s="8"/>
      <c r="F461" s="7"/>
      <c r="G461" s="8"/>
    </row>
    <row r="462" spans="5:7" ht="12.5">
      <c r="E462" s="8"/>
      <c r="F462" s="7"/>
      <c r="G462" s="8"/>
    </row>
    <row r="463" spans="5:7" ht="12.5">
      <c r="E463" s="8"/>
      <c r="F463" s="7"/>
      <c r="G463" s="8"/>
    </row>
    <row r="464" spans="5:7" ht="12.5">
      <c r="E464" s="8"/>
      <c r="F464" s="7"/>
      <c r="G464" s="8"/>
    </row>
    <row r="465" spans="5:7" ht="12.5">
      <c r="E465" s="8"/>
      <c r="F465" s="7"/>
      <c r="G465" s="8"/>
    </row>
    <row r="466" spans="5:7" ht="12.5">
      <c r="E466" s="8"/>
      <c r="F466" s="7"/>
      <c r="G466" s="8"/>
    </row>
    <row r="467" spans="5:7" ht="12.5">
      <c r="E467" s="8"/>
      <c r="F467" s="7"/>
      <c r="G467" s="8"/>
    </row>
    <row r="468" spans="5:7" ht="12.5">
      <c r="E468" s="8"/>
      <c r="F468" s="7"/>
      <c r="G468" s="8"/>
    </row>
    <row r="469" spans="5:7" ht="12.5">
      <c r="E469" s="8"/>
      <c r="F469" s="7"/>
      <c r="G469" s="8"/>
    </row>
    <row r="470" spans="5:7" ht="12.5">
      <c r="E470" s="8"/>
      <c r="F470" s="7"/>
      <c r="G470" s="8"/>
    </row>
    <row r="471" spans="5:7" ht="12.5">
      <c r="E471" s="8"/>
      <c r="F471" s="7"/>
      <c r="G471" s="8"/>
    </row>
    <row r="472" spans="5:7" ht="12.5">
      <c r="E472" s="8"/>
      <c r="F472" s="7"/>
      <c r="G472" s="8"/>
    </row>
    <row r="473" spans="5:7" ht="12.5">
      <c r="E473" s="8"/>
      <c r="F473" s="7"/>
      <c r="G473" s="8"/>
    </row>
    <row r="474" spans="5:7" ht="12.5">
      <c r="E474" s="8"/>
      <c r="F474" s="7"/>
      <c r="G474" s="8"/>
    </row>
    <row r="475" spans="5:7" ht="12.5">
      <c r="E475" s="8"/>
      <c r="F475" s="7"/>
      <c r="G475" s="8"/>
    </row>
    <row r="476" spans="5:7" ht="12.5">
      <c r="E476" s="8"/>
      <c r="F476" s="7"/>
      <c r="G476" s="8"/>
    </row>
    <row r="477" spans="5:7" ht="12.5">
      <c r="E477" s="8"/>
      <c r="F477" s="7"/>
      <c r="G477" s="8"/>
    </row>
    <row r="478" spans="5:7" ht="12.5">
      <c r="E478" s="8"/>
      <c r="F478" s="7"/>
      <c r="G478" s="8"/>
    </row>
    <row r="479" spans="5:7" ht="12.5">
      <c r="E479" s="8"/>
      <c r="F479" s="7"/>
      <c r="G479" s="8"/>
    </row>
    <row r="480" spans="5:7" ht="12.5">
      <c r="E480" s="8"/>
      <c r="F480" s="7"/>
      <c r="G480" s="8"/>
    </row>
    <row r="481" spans="5:7" ht="12.5">
      <c r="E481" s="8"/>
      <c r="F481" s="7"/>
      <c r="G481" s="8"/>
    </row>
    <row r="482" spans="5:7" ht="12.5">
      <c r="E482" s="8"/>
      <c r="F482" s="7"/>
      <c r="G482" s="8"/>
    </row>
    <row r="483" spans="5:7" ht="12.5">
      <c r="E483" s="8"/>
      <c r="F483" s="7"/>
      <c r="G483" s="8"/>
    </row>
    <row r="484" spans="5:7" ht="12.5">
      <c r="E484" s="8"/>
      <c r="F484" s="7"/>
      <c r="G484" s="8"/>
    </row>
    <row r="485" spans="5:7" ht="12.5">
      <c r="E485" s="8"/>
      <c r="F485" s="7"/>
      <c r="G485" s="8"/>
    </row>
    <row r="486" spans="5:7" ht="12.5">
      <c r="E486" s="8"/>
      <c r="F486" s="7"/>
      <c r="G486" s="8"/>
    </row>
    <row r="487" spans="5:7" ht="12.5">
      <c r="E487" s="8"/>
      <c r="F487" s="7"/>
      <c r="G487" s="8"/>
    </row>
    <row r="488" spans="5:7" ht="12.5">
      <c r="E488" s="8"/>
      <c r="F488" s="7"/>
      <c r="G488" s="8"/>
    </row>
    <row r="489" spans="5:7" ht="12.5">
      <c r="E489" s="8"/>
      <c r="F489" s="7"/>
      <c r="G489" s="8"/>
    </row>
    <row r="490" spans="5:7" ht="12.5">
      <c r="E490" s="8"/>
      <c r="F490" s="7"/>
      <c r="G490" s="8"/>
    </row>
    <row r="491" spans="5:7" ht="12.5">
      <c r="E491" s="8"/>
      <c r="F491" s="7"/>
      <c r="G491" s="8"/>
    </row>
    <row r="492" spans="5:7" ht="12.5">
      <c r="E492" s="8"/>
      <c r="F492" s="7"/>
      <c r="G492" s="8"/>
    </row>
    <row r="493" spans="5:7" ht="12.5">
      <c r="E493" s="8"/>
      <c r="F493" s="7"/>
      <c r="G493" s="8"/>
    </row>
    <row r="494" spans="5:7" ht="12.5">
      <c r="E494" s="8"/>
      <c r="F494" s="7"/>
      <c r="G494" s="8"/>
    </row>
    <row r="495" spans="5:7" ht="12.5">
      <c r="E495" s="8"/>
      <c r="F495" s="7"/>
      <c r="G495" s="8"/>
    </row>
    <row r="496" spans="5:7" ht="12.5">
      <c r="E496" s="8"/>
      <c r="F496" s="7"/>
      <c r="G496" s="8"/>
    </row>
    <row r="497" spans="5:7" ht="12.5">
      <c r="E497" s="8"/>
      <c r="F497" s="7"/>
      <c r="G497" s="8"/>
    </row>
    <row r="498" spans="5:7" ht="12.5">
      <c r="E498" s="8"/>
      <c r="F498" s="7"/>
      <c r="G498" s="8"/>
    </row>
    <row r="499" spans="5:7" ht="12.5">
      <c r="E499" s="8"/>
      <c r="F499" s="7"/>
      <c r="G499" s="8"/>
    </row>
    <row r="500" spans="5:7" ht="12.5">
      <c r="E500" s="8"/>
      <c r="F500" s="7"/>
      <c r="G500" s="8"/>
    </row>
    <row r="501" spans="5:7" ht="12.5">
      <c r="E501" s="8"/>
      <c r="F501" s="7"/>
      <c r="G501" s="8"/>
    </row>
    <row r="502" spans="5:7" ht="12.5">
      <c r="E502" s="8"/>
      <c r="F502" s="7"/>
      <c r="G502" s="8"/>
    </row>
    <row r="503" spans="5:7" ht="12.5">
      <c r="E503" s="8"/>
      <c r="F503" s="7"/>
      <c r="G503" s="8"/>
    </row>
    <row r="504" spans="5:7" ht="12.5">
      <c r="E504" s="8"/>
      <c r="F504" s="7"/>
      <c r="G504" s="8"/>
    </row>
    <row r="505" spans="5:7" ht="12.5">
      <c r="E505" s="8"/>
      <c r="F505" s="7"/>
      <c r="G505" s="8"/>
    </row>
    <row r="506" spans="5:7" ht="12.5">
      <c r="E506" s="8"/>
      <c r="F506" s="7"/>
      <c r="G506" s="8"/>
    </row>
    <row r="507" spans="5:7" ht="12.5">
      <c r="E507" s="8"/>
      <c r="F507" s="7"/>
      <c r="G507" s="8"/>
    </row>
    <row r="508" spans="5:7" ht="12.5">
      <c r="E508" s="8"/>
      <c r="F508" s="7"/>
      <c r="G508" s="8"/>
    </row>
    <row r="509" spans="5:7" ht="12.5">
      <c r="E509" s="8"/>
      <c r="F509" s="7"/>
      <c r="G509" s="8"/>
    </row>
    <row r="510" spans="5:7" ht="12.5">
      <c r="E510" s="8"/>
      <c r="F510" s="7"/>
      <c r="G510" s="8"/>
    </row>
    <row r="511" spans="5:7" ht="12.5">
      <c r="E511" s="8"/>
      <c r="F511" s="7"/>
      <c r="G511" s="8"/>
    </row>
    <row r="512" spans="5:7" ht="12.5">
      <c r="E512" s="8"/>
      <c r="F512" s="7"/>
      <c r="G512" s="8"/>
    </row>
    <row r="513" spans="5:7" ht="12.5">
      <c r="E513" s="8"/>
      <c r="F513" s="7"/>
      <c r="G513" s="8"/>
    </row>
    <row r="514" spans="5:7" ht="12.5">
      <c r="E514" s="8"/>
      <c r="F514" s="7"/>
      <c r="G514" s="8"/>
    </row>
    <row r="515" spans="5:7" ht="12.5">
      <c r="E515" s="8"/>
      <c r="F515" s="7"/>
      <c r="G515" s="8"/>
    </row>
    <row r="516" spans="5:7" ht="12.5">
      <c r="E516" s="8"/>
      <c r="F516" s="7"/>
      <c r="G516" s="8"/>
    </row>
    <row r="517" spans="5:7" ht="12.5">
      <c r="E517" s="8"/>
      <c r="F517" s="7"/>
      <c r="G517" s="8"/>
    </row>
    <row r="518" spans="5:7" ht="12.5">
      <c r="E518" s="8"/>
      <c r="F518" s="7"/>
      <c r="G518" s="8"/>
    </row>
    <row r="519" spans="5:7" ht="12.5">
      <c r="E519" s="8"/>
      <c r="F519" s="7"/>
      <c r="G519" s="8"/>
    </row>
    <row r="520" spans="5:7" ht="12.5">
      <c r="E520" s="8"/>
      <c r="F520" s="7"/>
      <c r="G520" s="8"/>
    </row>
    <row r="521" spans="5:7" ht="12.5">
      <c r="E521" s="8"/>
      <c r="F521" s="7"/>
      <c r="G521" s="8"/>
    </row>
    <row r="522" spans="5:7" ht="12.5">
      <c r="E522" s="8"/>
      <c r="F522" s="7"/>
      <c r="G522" s="8"/>
    </row>
    <row r="523" spans="5:7" ht="12.5">
      <c r="E523" s="8"/>
      <c r="F523" s="7"/>
      <c r="G523" s="8"/>
    </row>
    <row r="524" spans="5:7" ht="12.5">
      <c r="E524" s="8"/>
      <c r="F524" s="7"/>
      <c r="G524" s="8"/>
    </row>
    <row r="525" spans="5:7" ht="12.5">
      <c r="E525" s="8"/>
      <c r="F525" s="7"/>
      <c r="G525" s="8"/>
    </row>
    <row r="526" spans="5:7" ht="12.5">
      <c r="E526" s="8"/>
      <c r="F526" s="7"/>
      <c r="G526" s="8"/>
    </row>
    <row r="527" spans="5:7" ht="12.5">
      <c r="E527" s="8"/>
      <c r="F527" s="7"/>
      <c r="G527" s="8"/>
    </row>
    <row r="528" spans="5:7" ht="12.5">
      <c r="E528" s="8"/>
      <c r="F528" s="7"/>
      <c r="G528" s="8"/>
    </row>
    <row r="529" spans="5:7" ht="12.5">
      <c r="E529" s="8"/>
      <c r="F529" s="7"/>
      <c r="G529" s="8"/>
    </row>
    <row r="530" spans="5:7" ht="12.5">
      <c r="E530" s="8"/>
      <c r="F530" s="7"/>
      <c r="G530" s="8"/>
    </row>
    <row r="531" spans="5:7" ht="12.5">
      <c r="E531" s="8"/>
      <c r="F531" s="7"/>
      <c r="G531" s="8"/>
    </row>
    <row r="532" spans="5:7" ht="12.5">
      <c r="E532" s="8"/>
      <c r="F532" s="7"/>
      <c r="G532" s="8"/>
    </row>
    <row r="533" spans="5:7" ht="12.5">
      <c r="E533" s="8"/>
      <c r="F533" s="7"/>
      <c r="G533" s="8"/>
    </row>
    <row r="534" spans="5:7" ht="12.5">
      <c r="E534" s="8"/>
      <c r="F534" s="7"/>
      <c r="G534" s="8"/>
    </row>
    <row r="535" spans="5:7" ht="12.5">
      <c r="E535" s="8"/>
      <c r="F535" s="7"/>
      <c r="G535" s="8"/>
    </row>
    <row r="536" spans="5:7" ht="12.5">
      <c r="E536" s="8"/>
      <c r="F536" s="7"/>
      <c r="G536" s="8"/>
    </row>
    <row r="537" spans="5:7" ht="12.5">
      <c r="E537" s="8"/>
      <c r="F537" s="7"/>
      <c r="G537" s="8"/>
    </row>
    <row r="538" spans="5:7" ht="12.5">
      <c r="E538" s="8"/>
      <c r="F538" s="7"/>
      <c r="G538" s="8"/>
    </row>
    <row r="539" spans="5:7" ht="12.5">
      <c r="E539" s="8"/>
      <c r="F539" s="7"/>
      <c r="G539" s="8"/>
    </row>
    <row r="540" spans="5:7" ht="12.5">
      <c r="E540" s="8"/>
      <c r="F540" s="7"/>
      <c r="G540" s="8"/>
    </row>
    <row r="541" spans="5:7" ht="12.5">
      <c r="E541" s="8"/>
      <c r="F541" s="7"/>
      <c r="G541" s="8"/>
    </row>
    <row r="542" spans="5:7" ht="12.5">
      <c r="E542" s="8"/>
      <c r="F542" s="7"/>
      <c r="G542" s="8"/>
    </row>
    <row r="543" spans="5:7" ht="12.5">
      <c r="E543" s="8"/>
      <c r="F543" s="7"/>
      <c r="G543" s="8"/>
    </row>
    <row r="544" spans="5:7" ht="12.5">
      <c r="E544" s="8"/>
      <c r="F544" s="7"/>
      <c r="G544" s="8"/>
    </row>
    <row r="545" spans="5:7" ht="12.5">
      <c r="E545" s="8"/>
      <c r="F545" s="7"/>
      <c r="G545" s="8"/>
    </row>
    <row r="546" spans="5:7" ht="12.5">
      <c r="E546" s="8"/>
      <c r="F546" s="7"/>
      <c r="G546" s="8"/>
    </row>
    <row r="547" spans="5:7" ht="12.5">
      <c r="E547" s="8"/>
      <c r="F547" s="7"/>
      <c r="G547" s="8"/>
    </row>
    <row r="548" spans="5:7" ht="12.5">
      <c r="E548" s="8"/>
      <c r="F548" s="7"/>
      <c r="G548" s="8"/>
    </row>
    <row r="549" spans="5:7" ht="12.5">
      <c r="E549" s="8"/>
      <c r="F549" s="7"/>
      <c r="G549" s="8"/>
    </row>
    <row r="550" spans="5:7" ht="12.5">
      <c r="E550" s="8"/>
      <c r="F550" s="7"/>
      <c r="G550" s="8"/>
    </row>
    <row r="551" spans="5:7" ht="12.5">
      <c r="E551" s="8"/>
      <c r="F551" s="7"/>
      <c r="G551" s="8"/>
    </row>
    <row r="552" spans="5:7" ht="12.5">
      <c r="E552" s="8"/>
      <c r="F552" s="7"/>
      <c r="G552" s="8"/>
    </row>
    <row r="553" spans="5:7" ht="12.5">
      <c r="E553" s="8"/>
      <c r="F553" s="7"/>
      <c r="G553" s="8"/>
    </row>
    <row r="554" spans="5:7" ht="12.5">
      <c r="E554" s="8"/>
      <c r="F554" s="7"/>
      <c r="G554" s="8"/>
    </row>
    <row r="555" spans="5:7" ht="12.5">
      <c r="E555" s="8"/>
      <c r="F555" s="7"/>
      <c r="G555" s="8"/>
    </row>
    <row r="556" spans="5:7" ht="12.5">
      <c r="E556" s="8"/>
      <c r="F556" s="7"/>
      <c r="G556" s="8"/>
    </row>
    <row r="557" spans="5:7" ht="12.5">
      <c r="E557" s="8"/>
      <c r="F557" s="7"/>
      <c r="G557" s="8"/>
    </row>
    <row r="558" spans="5:7" ht="12.5">
      <c r="E558" s="8"/>
      <c r="F558" s="7"/>
      <c r="G558" s="8"/>
    </row>
    <row r="559" spans="5:7" ht="12.5">
      <c r="E559" s="8"/>
      <c r="F559" s="7"/>
      <c r="G559" s="8"/>
    </row>
    <row r="560" spans="5:7" ht="12.5">
      <c r="E560" s="8"/>
      <c r="F560" s="7"/>
      <c r="G560" s="8"/>
    </row>
    <row r="561" spans="5:7" ht="12.5">
      <c r="E561" s="8"/>
      <c r="F561" s="7"/>
      <c r="G561" s="8"/>
    </row>
    <row r="562" spans="5:7" ht="12.5">
      <c r="E562" s="8"/>
      <c r="F562" s="7"/>
      <c r="G562" s="8"/>
    </row>
    <row r="563" spans="5:7" ht="12.5">
      <c r="E563" s="8"/>
      <c r="F563" s="7"/>
      <c r="G563" s="8"/>
    </row>
    <row r="564" spans="5:7" ht="12.5">
      <c r="E564" s="8"/>
      <c r="F564" s="7"/>
      <c r="G564" s="8"/>
    </row>
    <row r="565" spans="5:7" ht="12.5">
      <c r="E565" s="8"/>
      <c r="F565" s="7"/>
      <c r="G565" s="8"/>
    </row>
    <row r="566" spans="5:7" ht="12.5">
      <c r="E566" s="8"/>
      <c r="F566" s="7"/>
      <c r="G566" s="8"/>
    </row>
    <row r="567" spans="5:7" ht="12.5">
      <c r="E567" s="8"/>
      <c r="F567" s="7"/>
      <c r="G567" s="8"/>
    </row>
    <row r="568" spans="5:7" ht="12.5">
      <c r="E568" s="8"/>
      <c r="F568" s="7"/>
      <c r="G568" s="8"/>
    </row>
    <row r="569" spans="5:7" ht="12.5">
      <c r="E569" s="8"/>
      <c r="F569" s="7"/>
      <c r="G569" s="8"/>
    </row>
    <row r="570" spans="5:7" ht="12.5">
      <c r="E570" s="8"/>
      <c r="F570" s="7"/>
      <c r="G570" s="8"/>
    </row>
    <row r="571" spans="5:7" ht="12.5">
      <c r="E571" s="8"/>
      <c r="F571" s="7"/>
      <c r="G571" s="8"/>
    </row>
    <row r="572" spans="5:7" ht="12.5">
      <c r="E572" s="8"/>
      <c r="F572" s="7"/>
      <c r="G572" s="8"/>
    </row>
    <row r="573" spans="5:7" ht="12.5">
      <c r="E573" s="8"/>
      <c r="F573" s="7"/>
      <c r="G573" s="8"/>
    </row>
    <row r="574" spans="5:7" ht="12.5">
      <c r="E574" s="8"/>
      <c r="F574" s="7"/>
      <c r="G574" s="8"/>
    </row>
    <row r="575" spans="5:7" ht="12.5">
      <c r="E575" s="8"/>
      <c r="F575" s="7"/>
      <c r="G575" s="8"/>
    </row>
    <row r="576" spans="5:7" ht="12.5">
      <c r="E576" s="8"/>
      <c r="F576" s="7"/>
      <c r="G576" s="8"/>
    </row>
    <row r="577" spans="5:7" ht="12.5">
      <c r="E577" s="8"/>
      <c r="F577" s="7"/>
      <c r="G577" s="8"/>
    </row>
    <row r="578" spans="5:7" ht="12.5">
      <c r="E578" s="8"/>
      <c r="F578" s="7"/>
      <c r="G578" s="8"/>
    </row>
    <row r="579" spans="5:7" ht="12.5">
      <c r="E579" s="8"/>
      <c r="F579" s="7"/>
      <c r="G579" s="8"/>
    </row>
    <row r="580" spans="5:7" ht="12.5">
      <c r="E580" s="8"/>
      <c r="F580" s="7"/>
      <c r="G580" s="8"/>
    </row>
    <row r="581" spans="5:7" ht="12.5">
      <c r="E581" s="8"/>
      <c r="F581" s="7"/>
      <c r="G581" s="8"/>
    </row>
    <row r="582" spans="5:7" ht="12.5">
      <c r="E582" s="8"/>
      <c r="F582" s="7"/>
      <c r="G582" s="8"/>
    </row>
    <row r="583" spans="5:7" ht="12.5">
      <c r="E583" s="8"/>
      <c r="F583" s="7"/>
      <c r="G583" s="8"/>
    </row>
    <row r="584" spans="5:7" ht="12.5">
      <c r="E584" s="8"/>
      <c r="F584" s="7"/>
      <c r="G584" s="8"/>
    </row>
    <row r="585" spans="5:7" ht="12.5">
      <c r="E585" s="8"/>
      <c r="F585" s="7"/>
      <c r="G585" s="8"/>
    </row>
    <row r="586" spans="5:7" ht="12.5">
      <c r="E586" s="8"/>
      <c r="F586" s="7"/>
      <c r="G586" s="8"/>
    </row>
    <row r="587" spans="5:7" ht="12.5">
      <c r="E587" s="8"/>
      <c r="F587" s="7"/>
      <c r="G587" s="8"/>
    </row>
    <row r="588" spans="5:7" ht="12.5">
      <c r="E588" s="8"/>
      <c r="F588" s="7"/>
      <c r="G588" s="8"/>
    </row>
    <row r="589" spans="5:7" ht="12.5">
      <c r="E589" s="8"/>
      <c r="F589" s="7"/>
      <c r="G589" s="8"/>
    </row>
    <row r="590" spans="5:7" ht="12.5">
      <c r="E590" s="8"/>
      <c r="F590" s="7"/>
      <c r="G590" s="8"/>
    </row>
    <row r="591" spans="5:7" ht="12.5">
      <c r="E591" s="8"/>
      <c r="F591" s="7"/>
      <c r="G591" s="8"/>
    </row>
    <row r="592" spans="5:7" ht="12.5">
      <c r="E592" s="8"/>
      <c r="F592" s="7"/>
      <c r="G592" s="8"/>
    </row>
    <row r="593" spans="5:7" ht="12.5">
      <c r="E593" s="8"/>
      <c r="F593" s="7"/>
      <c r="G593" s="8"/>
    </row>
    <row r="594" spans="5:7" ht="12.5">
      <c r="E594" s="8"/>
      <c r="F594" s="7"/>
      <c r="G594" s="8"/>
    </row>
    <row r="595" spans="5:7" ht="12.5">
      <c r="E595" s="8"/>
      <c r="F595" s="7"/>
      <c r="G595" s="8"/>
    </row>
    <row r="596" spans="5:7" ht="12.5">
      <c r="E596" s="8"/>
      <c r="F596" s="7"/>
      <c r="G596" s="8"/>
    </row>
    <row r="597" spans="5:7" ht="12.5">
      <c r="E597" s="8"/>
      <c r="F597" s="7"/>
      <c r="G597" s="8"/>
    </row>
    <row r="598" spans="5:7" ht="12.5">
      <c r="E598" s="8"/>
      <c r="F598" s="7"/>
      <c r="G598" s="8"/>
    </row>
    <row r="599" spans="5:7" ht="12.5">
      <c r="E599" s="8"/>
      <c r="F599" s="7"/>
      <c r="G599" s="8"/>
    </row>
    <row r="600" spans="5:7" ht="12.5">
      <c r="E600" s="8"/>
      <c r="F600" s="7"/>
      <c r="G600" s="8"/>
    </row>
    <row r="601" spans="5:7" ht="12.5">
      <c r="E601" s="8"/>
      <c r="F601" s="7"/>
      <c r="G601" s="8"/>
    </row>
    <row r="602" spans="5:7" ht="12.5">
      <c r="E602" s="8"/>
      <c r="F602" s="7"/>
      <c r="G602" s="8"/>
    </row>
    <row r="603" spans="5:7" ht="12.5">
      <c r="E603" s="8"/>
      <c r="F603" s="7"/>
      <c r="G603" s="8"/>
    </row>
    <row r="604" spans="5:7" ht="12.5">
      <c r="E604" s="8"/>
      <c r="F604" s="7"/>
      <c r="G604" s="8"/>
    </row>
    <row r="605" spans="5:7" ht="12.5">
      <c r="E605" s="8"/>
      <c r="F605" s="7"/>
      <c r="G605" s="8"/>
    </row>
    <row r="606" spans="5:7" ht="12.5">
      <c r="E606" s="8"/>
      <c r="F606" s="7"/>
      <c r="G606" s="8"/>
    </row>
    <row r="607" spans="5:7" ht="12.5">
      <c r="E607" s="8"/>
      <c r="F607" s="7"/>
      <c r="G607" s="8"/>
    </row>
    <row r="608" spans="5:7" ht="12.5">
      <c r="E608" s="8"/>
      <c r="F608" s="7"/>
      <c r="G608" s="8"/>
    </row>
    <row r="609" spans="5:7" ht="12.5">
      <c r="E609" s="8"/>
      <c r="F609" s="7"/>
      <c r="G609" s="8"/>
    </row>
    <row r="610" spans="5:7" ht="12.5">
      <c r="E610" s="8"/>
      <c r="F610" s="7"/>
      <c r="G610" s="8"/>
    </row>
    <row r="611" spans="5:7" ht="12.5">
      <c r="E611" s="8"/>
      <c r="F611" s="7"/>
      <c r="G611" s="8"/>
    </row>
    <row r="612" spans="5:7" ht="12.5">
      <c r="E612" s="8"/>
      <c r="F612" s="7"/>
      <c r="G612" s="8"/>
    </row>
    <row r="613" spans="5:7" ht="12.5">
      <c r="E613" s="8"/>
      <c r="F613" s="7"/>
      <c r="G613" s="8"/>
    </row>
    <row r="614" spans="5:7" ht="12.5">
      <c r="E614" s="8"/>
      <c r="F614" s="7"/>
      <c r="G614" s="8"/>
    </row>
    <row r="615" spans="5:7" ht="12.5">
      <c r="E615" s="8"/>
      <c r="F615" s="7"/>
      <c r="G615" s="8"/>
    </row>
    <row r="616" spans="5:7" ht="12.5">
      <c r="E616" s="8"/>
      <c r="F616" s="7"/>
      <c r="G616" s="8"/>
    </row>
    <row r="617" spans="5:7" ht="12.5">
      <c r="E617" s="8"/>
      <c r="F617" s="7"/>
      <c r="G617" s="8"/>
    </row>
    <row r="618" spans="5:7" ht="12.5">
      <c r="E618" s="8"/>
      <c r="F618" s="7"/>
      <c r="G618" s="8"/>
    </row>
    <row r="619" spans="5:7" ht="12.5">
      <c r="E619" s="8"/>
      <c r="F619" s="7"/>
      <c r="G619" s="8"/>
    </row>
    <row r="620" spans="5:7" ht="12.5">
      <c r="E620" s="8"/>
      <c r="F620" s="7"/>
      <c r="G620" s="8"/>
    </row>
    <row r="621" spans="5:7" ht="12.5">
      <c r="E621" s="8"/>
      <c r="F621" s="7"/>
      <c r="G621" s="8"/>
    </row>
    <row r="622" spans="5:7" ht="12.5">
      <c r="E622" s="8"/>
      <c r="F622" s="7"/>
      <c r="G622" s="8"/>
    </row>
    <row r="623" spans="5:7" ht="12.5">
      <c r="E623" s="8"/>
      <c r="F623" s="7"/>
      <c r="G623" s="8"/>
    </row>
    <row r="624" spans="5:7" ht="12.5">
      <c r="E624" s="8"/>
      <c r="F624" s="7"/>
      <c r="G624" s="8"/>
    </row>
    <row r="625" spans="5:7" ht="12.5">
      <c r="E625" s="8"/>
      <c r="F625" s="7"/>
      <c r="G625" s="8"/>
    </row>
    <row r="626" spans="5:7" ht="12.5">
      <c r="E626" s="8"/>
      <c r="F626" s="7"/>
      <c r="G626" s="8"/>
    </row>
    <row r="627" spans="5:7" ht="12.5">
      <c r="E627" s="8"/>
      <c r="F627" s="7"/>
      <c r="G627" s="8"/>
    </row>
    <row r="628" spans="5:7" ht="12.5">
      <c r="E628" s="8"/>
      <c r="F628" s="7"/>
      <c r="G628" s="8"/>
    </row>
    <row r="629" spans="5:7" ht="12.5">
      <c r="E629" s="8"/>
      <c r="F629" s="7"/>
      <c r="G629" s="8"/>
    </row>
    <row r="630" spans="5:7" ht="12.5">
      <c r="E630" s="8"/>
      <c r="F630" s="7"/>
      <c r="G630" s="8"/>
    </row>
    <row r="631" spans="5:7" ht="12.5">
      <c r="E631" s="8"/>
      <c r="F631" s="7"/>
      <c r="G631" s="8"/>
    </row>
    <row r="632" spans="5:7" ht="12.5">
      <c r="E632" s="8"/>
      <c r="F632" s="7"/>
      <c r="G632" s="8"/>
    </row>
    <row r="633" spans="5:7" ht="12.5">
      <c r="E633" s="8"/>
      <c r="F633" s="7"/>
      <c r="G633" s="8"/>
    </row>
    <row r="634" spans="5:7" ht="12.5">
      <c r="E634" s="8"/>
      <c r="F634" s="7"/>
      <c r="G634" s="8"/>
    </row>
    <row r="635" spans="5:7" ht="12.5">
      <c r="E635" s="8"/>
      <c r="F635" s="7"/>
      <c r="G635" s="8"/>
    </row>
    <row r="636" spans="5:7" ht="12.5">
      <c r="E636" s="8"/>
      <c r="F636" s="7"/>
      <c r="G636" s="8"/>
    </row>
    <row r="637" spans="5:7" ht="12.5">
      <c r="E637" s="8"/>
      <c r="F637" s="7"/>
      <c r="G637" s="8"/>
    </row>
    <row r="638" spans="5:7" ht="12.5">
      <c r="E638" s="8"/>
      <c r="F638" s="7"/>
      <c r="G638" s="8"/>
    </row>
    <row r="639" spans="5:7" ht="12.5">
      <c r="E639" s="8"/>
      <c r="F639" s="7"/>
      <c r="G639" s="8"/>
    </row>
    <row r="640" spans="5:7" ht="12.5">
      <c r="E640" s="8"/>
      <c r="F640" s="7"/>
      <c r="G640" s="8"/>
    </row>
    <row r="641" spans="5:7" ht="12.5">
      <c r="E641" s="8"/>
      <c r="F641" s="7"/>
      <c r="G641" s="8"/>
    </row>
    <row r="642" spans="5:7" ht="12.5">
      <c r="E642" s="8"/>
      <c r="F642" s="7"/>
      <c r="G642" s="8"/>
    </row>
    <row r="643" spans="5:7" ht="12.5">
      <c r="E643" s="8"/>
      <c r="F643" s="7"/>
      <c r="G643" s="8"/>
    </row>
    <row r="644" spans="5:7" ht="12.5">
      <c r="E644" s="8"/>
      <c r="F644" s="7"/>
      <c r="G644" s="8"/>
    </row>
    <row r="645" spans="5:7" ht="12.5">
      <c r="E645" s="8"/>
      <c r="F645" s="7"/>
      <c r="G645" s="8"/>
    </row>
    <row r="646" spans="5:7" ht="12.5">
      <c r="E646" s="8"/>
      <c r="F646" s="7"/>
      <c r="G646" s="8"/>
    </row>
    <row r="647" spans="5:7" ht="12.5">
      <c r="E647" s="8"/>
      <c r="F647" s="7"/>
      <c r="G647" s="8"/>
    </row>
    <row r="648" spans="5:7" ht="12.5">
      <c r="E648" s="8"/>
      <c r="F648" s="7"/>
      <c r="G648" s="8"/>
    </row>
    <row r="649" spans="5:7" ht="12.5">
      <c r="E649" s="8"/>
      <c r="F649" s="7"/>
      <c r="G649" s="8"/>
    </row>
    <row r="650" spans="5:7" ht="12.5">
      <c r="E650" s="8"/>
      <c r="F650" s="7"/>
      <c r="G650" s="8"/>
    </row>
    <row r="651" spans="5:7" ht="12.5">
      <c r="E651" s="8"/>
      <c r="F651" s="7"/>
      <c r="G651" s="8"/>
    </row>
    <row r="652" spans="5:7" ht="12.5">
      <c r="E652" s="8"/>
      <c r="F652" s="7"/>
      <c r="G652" s="8"/>
    </row>
    <row r="653" spans="5:7" ht="12.5">
      <c r="E653" s="8"/>
      <c r="F653" s="7"/>
      <c r="G653" s="8"/>
    </row>
    <row r="654" spans="5:7" ht="12.5">
      <c r="E654" s="8"/>
      <c r="F654" s="7"/>
      <c r="G654" s="8"/>
    </row>
    <row r="655" spans="5:7" ht="12.5">
      <c r="E655" s="8"/>
      <c r="F655" s="7"/>
      <c r="G655" s="8"/>
    </row>
    <row r="656" spans="5:7" ht="12.5">
      <c r="E656" s="8"/>
      <c r="F656" s="7"/>
      <c r="G656" s="8"/>
    </row>
    <row r="657" spans="5:7" ht="12.5">
      <c r="E657" s="8"/>
      <c r="F657" s="7"/>
      <c r="G657" s="8"/>
    </row>
    <row r="658" spans="5:7" ht="12.5">
      <c r="E658" s="8"/>
      <c r="F658" s="7"/>
      <c r="G658" s="8"/>
    </row>
    <row r="659" spans="5:7" ht="12.5">
      <c r="E659" s="8"/>
      <c r="F659" s="7"/>
      <c r="G659" s="8"/>
    </row>
    <row r="660" spans="5:7" ht="12.5">
      <c r="E660" s="8"/>
      <c r="F660" s="7"/>
      <c r="G660" s="8"/>
    </row>
    <row r="661" spans="5:7" ht="12.5">
      <c r="E661" s="8"/>
      <c r="F661" s="7"/>
      <c r="G661" s="8"/>
    </row>
    <row r="662" spans="5:7" ht="12.5">
      <c r="E662" s="8"/>
      <c r="F662" s="7"/>
      <c r="G662" s="8"/>
    </row>
    <row r="663" spans="5:7" ht="12.5">
      <c r="E663" s="8"/>
      <c r="F663" s="7"/>
      <c r="G663" s="8"/>
    </row>
    <row r="664" spans="5:7" ht="12.5">
      <c r="E664" s="8"/>
      <c r="F664" s="7"/>
      <c r="G664" s="8"/>
    </row>
    <row r="665" spans="5:7" ht="12.5">
      <c r="E665" s="8"/>
      <c r="F665" s="7"/>
      <c r="G665" s="8"/>
    </row>
    <row r="666" spans="5:7" ht="12.5">
      <c r="E666" s="8"/>
      <c r="F666" s="7"/>
      <c r="G666" s="8"/>
    </row>
    <row r="667" spans="5:7" ht="12.5">
      <c r="E667" s="8"/>
      <c r="F667" s="7"/>
      <c r="G667" s="8"/>
    </row>
    <row r="668" spans="5:7" ht="12.5">
      <c r="E668" s="8"/>
      <c r="F668" s="7"/>
      <c r="G668" s="8"/>
    </row>
    <row r="669" spans="5:7" ht="12.5">
      <c r="E669" s="8"/>
      <c r="F669" s="7"/>
      <c r="G669" s="8"/>
    </row>
    <row r="670" spans="5:7" ht="12.5">
      <c r="E670" s="8"/>
      <c r="F670" s="7"/>
      <c r="G670" s="8"/>
    </row>
    <row r="671" spans="5:7" ht="12.5">
      <c r="E671" s="8"/>
      <c r="F671" s="7"/>
      <c r="G671" s="8"/>
    </row>
    <row r="672" spans="5:7" ht="12.5">
      <c r="E672" s="8"/>
      <c r="F672" s="7"/>
      <c r="G672" s="8"/>
    </row>
    <row r="673" spans="5:7" ht="12.5">
      <c r="E673" s="8"/>
      <c r="F673" s="7"/>
      <c r="G673" s="8"/>
    </row>
    <row r="674" spans="5:7" ht="12.5">
      <c r="E674" s="8"/>
      <c r="F674" s="7"/>
      <c r="G674" s="8"/>
    </row>
    <row r="675" spans="5:7" ht="12.5">
      <c r="E675" s="8"/>
      <c r="F675" s="7"/>
      <c r="G675" s="8"/>
    </row>
    <row r="676" spans="5:7" ht="12.5">
      <c r="E676" s="8"/>
      <c r="F676" s="7"/>
      <c r="G676" s="8"/>
    </row>
    <row r="677" spans="5:7" ht="12.5">
      <c r="E677" s="8"/>
      <c r="F677" s="7"/>
      <c r="G677" s="8"/>
    </row>
    <row r="678" spans="5:7" ht="12.5">
      <c r="E678" s="8"/>
      <c r="F678" s="7"/>
      <c r="G678" s="8"/>
    </row>
    <row r="679" spans="5:7" ht="12.5">
      <c r="E679" s="8"/>
      <c r="F679" s="7"/>
      <c r="G679" s="8"/>
    </row>
    <row r="680" spans="5:7" ht="12.5">
      <c r="E680" s="8"/>
      <c r="F680" s="7"/>
      <c r="G680" s="8"/>
    </row>
    <row r="681" spans="5:7" ht="12.5">
      <c r="E681" s="8"/>
      <c r="F681" s="7"/>
      <c r="G681" s="8"/>
    </row>
    <row r="682" spans="5:7" ht="12.5">
      <c r="E682" s="8"/>
      <c r="F682" s="7"/>
      <c r="G682" s="8"/>
    </row>
    <row r="683" spans="5:7" ht="12.5">
      <c r="E683" s="8"/>
      <c r="F683" s="7"/>
      <c r="G683" s="8"/>
    </row>
    <row r="684" spans="5:7" ht="12.5">
      <c r="E684" s="8"/>
      <c r="F684" s="7"/>
      <c r="G684" s="8"/>
    </row>
    <row r="685" spans="5:7" ht="12.5">
      <c r="E685" s="8"/>
      <c r="F685" s="7"/>
      <c r="G685" s="8"/>
    </row>
    <row r="686" spans="5:7" ht="12.5">
      <c r="E686" s="8"/>
      <c r="F686" s="7"/>
      <c r="G686" s="8"/>
    </row>
    <row r="687" spans="5:7" ht="12.5">
      <c r="E687" s="8"/>
      <c r="F687" s="7"/>
      <c r="G687" s="8"/>
    </row>
    <row r="688" spans="5:7" ht="12.5">
      <c r="E688" s="8"/>
      <c r="F688" s="7"/>
      <c r="G688" s="8"/>
    </row>
    <row r="689" spans="5:7" ht="12.5">
      <c r="E689" s="8"/>
      <c r="F689" s="7"/>
      <c r="G689" s="8"/>
    </row>
    <row r="690" spans="5:7" ht="12.5">
      <c r="E690" s="8"/>
      <c r="F690" s="7"/>
      <c r="G690" s="8"/>
    </row>
    <row r="691" spans="5:7" ht="12.5">
      <c r="E691" s="8"/>
      <c r="F691" s="7"/>
      <c r="G691" s="8"/>
    </row>
    <row r="692" spans="5:7" ht="12.5">
      <c r="E692" s="8"/>
      <c r="F692" s="7"/>
      <c r="G692" s="8"/>
    </row>
    <row r="693" spans="5:7" ht="12.5">
      <c r="E693" s="8"/>
      <c r="F693" s="7"/>
      <c r="G693" s="8"/>
    </row>
    <row r="694" spans="5:7" ht="12.5">
      <c r="E694" s="8"/>
      <c r="F694" s="7"/>
      <c r="G694" s="8"/>
    </row>
    <row r="695" spans="5:7" ht="12.5">
      <c r="E695" s="8"/>
      <c r="F695" s="7"/>
      <c r="G695" s="8"/>
    </row>
    <row r="696" spans="5:7" ht="12.5">
      <c r="E696" s="8"/>
      <c r="F696" s="7"/>
      <c r="G696" s="8"/>
    </row>
    <row r="697" spans="5:7" ht="12.5">
      <c r="E697" s="8"/>
      <c r="F697" s="7"/>
      <c r="G697" s="8"/>
    </row>
    <row r="698" spans="5:7" ht="12.5">
      <c r="E698" s="8"/>
      <c r="F698" s="7"/>
      <c r="G698" s="8"/>
    </row>
    <row r="699" spans="5:7" ht="12.5">
      <c r="E699" s="8"/>
      <c r="F699" s="7"/>
      <c r="G699" s="8"/>
    </row>
    <row r="700" spans="5:7" ht="12.5">
      <c r="E700" s="8"/>
      <c r="F700" s="7"/>
      <c r="G700" s="8"/>
    </row>
    <row r="701" spans="5:7" ht="12.5">
      <c r="E701" s="8"/>
      <c r="F701" s="7"/>
      <c r="G701" s="8"/>
    </row>
    <row r="702" spans="5:7" ht="12.5">
      <c r="E702" s="8"/>
      <c r="F702" s="7"/>
      <c r="G702" s="8"/>
    </row>
    <row r="703" spans="5:7" ht="12.5">
      <c r="E703" s="8"/>
      <c r="F703" s="7"/>
      <c r="G703" s="8"/>
    </row>
    <row r="704" spans="5:7" ht="12.5">
      <c r="E704" s="8"/>
      <c r="F704" s="7"/>
      <c r="G704" s="8"/>
    </row>
    <row r="705" spans="5:7" ht="12.5">
      <c r="E705" s="8"/>
      <c r="F705" s="7"/>
      <c r="G705" s="8"/>
    </row>
    <row r="706" spans="5:7" ht="12.5">
      <c r="E706" s="8"/>
      <c r="F706" s="7"/>
      <c r="G706" s="8"/>
    </row>
    <row r="707" spans="5:7" ht="12.5">
      <c r="E707" s="8"/>
      <c r="F707" s="7"/>
      <c r="G707" s="8"/>
    </row>
    <row r="708" spans="5:7" ht="12.5">
      <c r="E708" s="8"/>
      <c r="F708" s="7"/>
      <c r="G708" s="8"/>
    </row>
    <row r="709" spans="5:7" ht="12.5">
      <c r="E709" s="8"/>
      <c r="F709" s="7"/>
      <c r="G709" s="8"/>
    </row>
    <row r="710" spans="5:7" ht="12.5">
      <c r="E710" s="8"/>
      <c r="F710" s="7"/>
      <c r="G710" s="8"/>
    </row>
    <row r="711" spans="5:7" ht="12.5">
      <c r="E711" s="8"/>
      <c r="F711" s="7"/>
      <c r="G711" s="8"/>
    </row>
    <row r="712" spans="5:7" ht="12.5">
      <c r="E712" s="8"/>
      <c r="F712" s="7"/>
      <c r="G712" s="8"/>
    </row>
    <row r="713" spans="5:7" ht="12.5">
      <c r="E713" s="8"/>
      <c r="F713" s="7"/>
      <c r="G713" s="8"/>
    </row>
    <row r="714" spans="5:7" ht="12.5">
      <c r="E714" s="8"/>
      <c r="F714" s="7"/>
      <c r="G714" s="8"/>
    </row>
    <row r="715" spans="5:7" ht="12.5">
      <c r="E715" s="8"/>
      <c r="F715" s="7"/>
      <c r="G715" s="8"/>
    </row>
    <row r="716" spans="5:7" ht="12.5">
      <c r="E716" s="8"/>
      <c r="F716" s="7"/>
      <c r="G716" s="8"/>
    </row>
    <row r="717" spans="5:7" ht="12.5">
      <c r="E717" s="8"/>
      <c r="F717" s="7"/>
      <c r="G717" s="8"/>
    </row>
    <row r="718" spans="5:7" ht="12.5">
      <c r="E718" s="8"/>
      <c r="F718" s="7"/>
      <c r="G718" s="8"/>
    </row>
    <row r="719" spans="5:7" ht="12.5">
      <c r="E719" s="8"/>
      <c r="F719" s="7"/>
      <c r="G719" s="8"/>
    </row>
    <row r="720" spans="5:7" ht="12.5">
      <c r="E720" s="8"/>
      <c r="F720" s="7"/>
      <c r="G720" s="8"/>
    </row>
    <row r="721" spans="5:7" ht="12.5">
      <c r="E721" s="8"/>
      <c r="F721" s="7"/>
      <c r="G721" s="8"/>
    </row>
    <row r="722" spans="5:7" ht="12.5">
      <c r="E722" s="8"/>
      <c r="F722" s="7"/>
      <c r="G722" s="8"/>
    </row>
    <row r="723" spans="5:7" ht="12.5">
      <c r="E723" s="8"/>
      <c r="F723" s="7"/>
      <c r="G723" s="8"/>
    </row>
    <row r="724" spans="5:7" ht="12.5">
      <c r="E724" s="8"/>
      <c r="F724" s="7"/>
      <c r="G724" s="8"/>
    </row>
    <row r="725" spans="5:7" ht="12.5">
      <c r="E725" s="8"/>
      <c r="F725" s="7"/>
      <c r="G725" s="8"/>
    </row>
    <row r="726" spans="5:7" ht="12.5">
      <c r="E726" s="8"/>
      <c r="F726" s="7"/>
      <c r="G726" s="8"/>
    </row>
    <row r="727" spans="5:7" ht="12.5">
      <c r="E727" s="8"/>
      <c r="F727" s="7"/>
      <c r="G727" s="8"/>
    </row>
    <row r="728" spans="5:7" ht="12.5">
      <c r="E728" s="8"/>
      <c r="F728" s="7"/>
      <c r="G728" s="8"/>
    </row>
    <row r="729" spans="5:7" ht="12.5">
      <c r="E729" s="8"/>
      <c r="F729" s="7"/>
      <c r="G729" s="8"/>
    </row>
    <row r="730" spans="5:7" ht="12.5">
      <c r="E730" s="8"/>
      <c r="F730" s="7"/>
      <c r="G730" s="8"/>
    </row>
    <row r="731" spans="5:7" ht="12.5">
      <c r="E731" s="8"/>
      <c r="F731" s="7"/>
      <c r="G731" s="8"/>
    </row>
    <row r="732" spans="5:7" ht="12.5">
      <c r="E732" s="8"/>
      <c r="F732" s="7"/>
      <c r="G732" s="8"/>
    </row>
    <row r="733" spans="5:7" ht="12.5">
      <c r="E733" s="8"/>
      <c r="F733" s="7"/>
      <c r="G733" s="8"/>
    </row>
    <row r="734" spans="5:7" ht="12.5">
      <c r="E734" s="8"/>
      <c r="F734" s="7"/>
      <c r="G734" s="8"/>
    </row>
    <row r="735" spans="5:7" ht="12.5">
      <c r="E735" s="8"/>
      <c r="F735" s="7"/>
      <c r="G735" s="8"/>
    </row>
    <row r="736" spans="5:7" ht="12.5">
      <c r="E736" s="8"/>
      <c r="F736" s="7"/>
      <c r="G736" s="8"/>
    </row>
    <row r="737" spans="5:7" ht="12.5">
      <c r="E737" s="8"/>
      <c r="F737" s="7"/>
      <c r="G737" s="8"/>
    </row>
    <row r="738" spans="5:7" ht="12.5">
      <c r="E738" s="8"/>
      <c r="F738" s="7"/>
      <c r="G738" s="8"/>
    </row>
    <row r="739" spans="5:7" ht="12.5">
      <c r="E739" s="8"/>
      <c r="F739" s="7"/>
      <c r="G739" s="8"/>
    </row>
    <row r="740" spans="5:7" ht="12.5">
      <c r="E740" s="8"/>
      <c r="F740" s="7"/>
      <c r="G740" s="8"/>
    </row>
    <row r="741" spans="5:7" ht="12.5">
      <c r="E741" s="8"/>
      <c r="F741" s="7"/>
      <c r="G741" s="8"/>
    </row>
    <row r="742" spans="5:7" ht="12.5">
      <c r="E742" s="8"/>
      <c r="F742" s="7"/>
      <c r="G742" s="8"/>
    </row>
    <row r="743" spans="5:7" ht="12.5">
      <c r="E743" s="8"/>
      <c r="F743" s="7"/>
      <c r="G743" s="8"/>
    </row>
    <row r="744" spans="5:7" ht="12.5">
      <c r="E744" s="8"/>
      <c r="F744" s="7"/>
      <c r="G744" s="8"/>
    </row>
    <row r="745" spans="5:7" ht="12.5">
      <c r="E745" s="8"/>
      <c r="F745" s="7"/>
      <c r="G745" s="8"/>
    </row>
    <row r="746" spans="5:7" ht="12.5">
      <c r="E746" s="8"/>
      <c r="F746" s="7"/>
      <c r="G746" s="8"/>
    </row>
    <row r="747" spans="5:7" ht="12.5">
      <c r="E747" s="8"/>
      <c r="F747" s="7"/>
      <c r="G747" s="8"/>
    </row>
    <row r="748" spans="5:7" ht="12.5">
      <c r="E748" s="8"/>
      <c r="F748" s="7"/>
      <c r="G748" s="8"/>
    </row>
    <row r="749" spans="5:7" ht="12.5">
      <c r="E749" s="8"/>
      <c r="F749" s="7"/>
      <c r="G749" s="8"/>
    </row>
    <row r="750" spans="5:7" ht="12.5">
      <c r="E750" s="8"/>
      <c r="F750" s="7"/>
      <c r="G750" s="8"/>
    </row>
    <row r="751" spans="5:7" ht="12.5">
      <c r="E751" s="8"/>
      <c r="F751" s="7"/>
      <c r="G751" s="8"/>
    </row>
    <row r="752" spans="5:7" ht="12.5">
      <c r="E752" s="8"/>
      <c r="F752" s="7"/>
      <c r="G752" s="8"/>
    </row>
    <row r="753" spans="5:7" ht="12.5">
      <c r="E753" s="8"/>
      <c r="F753" s="7"/>
      <c r="G753" s="8"/>
    </row>
    <row r="754" spans="5:7" ht="12.5">
      <c r="E754" s="8"/>
      <c r="F754" s="7"/>
      <c r="G754" s="8"/>
    </row>
    <row r="755" spans="5:7" ht="12.5">
      <c r="E755" s="8"/>
      <c r="F755" s="7"/>
      <c r="G755" s="8"/>
    </row>
    <row r="756" spans="5:7" ht="12.5">
      <c r="E756" s="8"/>
      <c r="F756" s="7"/>
      <c r="G756" s="8"/>
    </row>
    <row r="757" spans="5:7" ht="12.5">
      <c r="E757" s="8"/>
      <c r="F757" s="7"/>
      <c r="G757" s="8"/>
    </row>
    <row r="758" spans="5:7" ht="12.5">
      <c r="E758" s="8"/>
      <c r="F758" s="7"/>
      <c r="G758" s="8"/>
    </row>
    <row r="759" spans="5:7" ht="12.5">
      <c r="E759" s="8"/>
      <c r="F759" s="7"/>
      <c r="G759" s="8"/>
    </row>
    <row r="760" spans="5:7" ht="12.5">
      <c r="E760" s="8"/>
      <c r="F760" s="7"/>
      <c r="G760" s="8"/>
    </row>
    <row r="761" spans="5:7" ht="12.5">
      <c r="E761" s="8"/>
      <c r="F761" s="7"/>
      <c r="G761" s="8"/>
    </row>
    <row r="762" spans="5:7" ht="12.5">
      <c r="E762" s="8"/>
      <c r="F762" s="7"/>
      <c r="G762" s="8"/>
    </row>
    <row r="763" spans="5:7" ht="12.5">
      <c r="E763" s="8"/>
      <c r="F763" s="7"/>
      <c r="G763" s="8"/>
    </row>
    <row r="764" spans="5:7" ht="12.5">
      <c r="E764" s="8"/>
      <c r="F764" s="7"/>
      <c r="G764" s="8"/>
    </row>
    <row r="765" spans="5:7" ht="12.5">
      <c r="E765" s="8"/>
      <c r="F765" s="7"/>
      <c r="G765" s="8"/>
    </row>
    <row r="766" spans="5:7" ht="12.5">
      <c r="E766" s="8"/>
      <c r="F766" s="7"/>
      <c r="G766" s="8"/>
    </row>
    <row r="767" spans="5:7" ht="12.5">
      <c r="E767" s="8"/>
      <c r="F767" s="7"/>
      <c r="G767" s="8"/>
    </row>
    <row r="768" spans="5:7" ht="12.5">
      <c r="E768" s="8"/>
      <c r="F768" s="7"/>
      <c r="G768" s="8"/>
    </row>
    <row r="769" spans="5:7" ht="12.5">
      <c r="E769" s="8"/>
      <c r="F769" s="7"/>
      <c r="G769" s="8"/>
    </row>
    <row r="770" spans="5:7" ht="12.5">
      <c r="E770" s="8"/>
      <c r="F770" s="7"/>
      <c r="G770" s="8"/>
    </row>
    <row r="771" spans="5:7" ht="12.5">
      <c r="E771" s="8"/>
      <c r="F771" s="7"/>
      <c r="G771" s="8"/>
    </row>
    <row r="772" spans="5:7" ht="12.5">
      <c r="E772" s="8"/>
      <c r="F772" s="7"/>
      <c r="G772" s="8"/>
    </row>
    <row r="773" spans="5:7" ht="12.5">
      <c r="E773" s="8"/>
      <c r="F773" s="7"/>
      <c r="G773" s="8"/>
    </row>
    <row r="774" spans="5:7" ht="12.5">
      <c r="E774" s="8"/>
      <c r="F774" s="7"/>
      <c r="G774" s="8"/>
    </row>
    <row r="775" spans="5:7" ht="12.5">
      <c r="E775" s="8"/>
      <c r="F775" s="7"/>
      <c r="G775" s="8"/>
    </row>
    <row r="776" spans="5:7" ht="12.5">
      <c r="E776" s="8"/>
      <c r="F776" s="7"/>
      <c r="G776" s="8"/>
    </row>
    <row r="777" spans="5:7" ht="12.5">
      <c r="E777" s="8"/>
      <c r="F777" s="7"/>
      <c r="G777" s="8"/>
    </row>
    <row r="778" spans="5:7" ht="12.5">
      <c r="E778" s="8"/>
      <c r="F778" s="7"/>
      <c r="G778" s="8"/>
    </row>
    <row r="779" spans="5:7" ht="12.5">
      <c r="E779" s="8"/>
      <c r="F779" s="7"/>
      <c r="G779" s="8"/>
    </row>
    <row r="780" spans="5:7" ht="12.5">
      <c r="E780" s="8"/>
      <c r="F780" s="7"/>
      <c r="G780" s="8"/>
    </row>
    <row r="781" spans="5:7" ht="12.5">
      <c r="E781" s="8"/>
      <c r="F781" s="7"/>
      <c r="G781" s="8"/>
    </row>
    <row r="782" spans="5:7" ht="12.5">
      <c r="E782" s="8"/>
      <c r="F782" s="7"/>
      <c r="G782" s="8"/>
    </row>
    <row r="783" spans="5:7" ht="12.5">
      <c r="E783" s="8"/>
      <c r="F783" s="7"/>
      <c r="G783" s="8"/>
    </row>
    <row r="784" spans="5:7" ht="12.5">
      <c r="E784" s="8"/>
      <c r="F784" s="7"/>
      <c r="G784" s="8"/>
    </row>
    <row r="785" spans="5:7" ht="12.5">
      <c r="E785" s="8"/>
      <c r="F785" s="7"/>
      <c r="G785" s="8"/>
    </row>
    <row r="786" spans="5:7" ht="12.5">
      <c r="E786" s="8"/>
      <c r="F786" s="7"/>
      <c r="G786" s="8"/>
    </row>
    <row r="787" spans="5:7" ht="12.5">
      <c r="E787" s="8"/>
      <c r="F787" s="7"/>
      <c r="G787" s="8"/>
    </row>
    <row r="788" spans="5:7" ht="12.5">
      <c r="E788" s="8"/>
      <c r="F788" s="7"/>
      <c r="G788" s="8"/>
    </row>
    <row r="789" spans="5:7" ht="12.5">
      <c r="E789" s="8"/>
      <c r="F789" s="7"/>
      <c r="G789" s="8"/>
    </row>
    <row r="790" spans="5:7" ht="12.5">
      <c r="E790" s="8"/>
      <c r="F790" s="7"/>
      <c r="G790" s="8"/>
    </row>
    <row r="791" spans="5:7" ht="12.5">
      <c r="E791" s="8"/>
      <c r="F791" s="7"/>
      <c r="G791" s="8"/>
    </row>
    <row r="792" spans="5:7" ht="12.5">
      <c r="E792" s="8"/>
      <c r="F792" s="7"/>
      <c r="G792" s="8"/>
    </row>
    <row r="793" spans="5:7" ht="12.5">
      <c r="E793" s="8"/>
      <c r="F793" s="7"/>
      <c r="G793" s="8"/>
    </row>
    <row r="794" spans="5:7" ht="12.5">
      <c r="E794" s="8"/>
      <c r="F794" s="7"/>
      <c r="G794" s="8"/>
    </row>
    <row r="795" spans="5:7" ht="12.5">
      <c r="E795" s="8"/>
      <c r="F795" s="7"/>
      <c r="G795" s="8"/>
    </row>
    <row r="796" spans="5:7" ht="12.5">
      <c r="E796" s="8"/>
      <c r="F796" s="7"/>
      <c r="G796" s="8"/>
    </row>
    <row r="797" spans="5:7" ht="12.5">
      <c r="E797" s="8"/>
      <c r="F797" s="7"/>
      <c r="G797" s="8"/>
    </row>
    <row r="798" spans="5:7" ht="12.5">
      <c r="E798" s="8"/>
      <c r="F798" s="7"/>
      <c r="G798" s="8"/>
    </row>
    <row r="799" spans="5:7" ht="12.5">
      <c r="E799" s="8"/>
      <c r="F799" s="7"/>
      <c r="G799" s="8"/>
    </row>
    <row r="800" spans="5:7" ht="12.5">
      <c r="E800" s="8"/>
      <c r="F800" s="7"/>
      <c r="G800" s="8"/>
    </row>
    <row r="801" spans="5:7" ht="12.5">
      <c r="E801" s="8"/>
      <c r="F801" s="7"/>
      <c r="G801" s="8"/>
    </row>
    <row r="802" spans="5:7" ht="12.5">
      <c r="E802" s="8"/>
      <c r="F802" s="7"/>
      <c r="G802" s="8"/>
    </row>
    <row r="803" spans="5:7" ht="12.5">
      <c r="E803" s="8"/>
      <c r="F803" s="7"/>
      <c r="G803" s="8"/>
    </row>
    <row r="804" spans="5:7" ht="12.5">
      <c r="E804" s="8"/>
      <c r="F804" s="7"/>
      <c r="G804" s="8"/>
    </row>
    <row r="805" spans="5:7" ht="12.5">
      <c r="E805" s="8"/>
      <c r="F805" s="7"/>
      <c r="G805" s="8"/>
    </row>
    <row r="806" spans="5:7" ht="12.5">
      <c r="E806" s="8"/>
      <c r="F806" s="7"/>
      <c r="G806" s="8"/>
    </row>
    <row r="807" spans="5:7" ht="12.5">
      <c r="E807" s="8"/>
      <c r="F807" s="7"/>
      <c r="G807" s="8"/>
    </row>
    <row r="808" spans="5:7" ht="12.5">
      <c r="E808" s="8"/>
      <c r="F808" s="7"/>
      <c r="G808" s="8"/>
    </row>
    <row r="809" spans="5:7" ht="12.5">
      <c r="E809" s="8"/>
      <c r="F809" s="7"/>
      <c r="G809" s="8"/>
    </row>
    <row r="810" spans="5:7" ht="12.5">
      <c r="E810" s="8"/>
      <c r="F810" s="7"/>
      <c r="G810" s="8"/>
    </row>
    <row r="811" spans="5:7" ht="12.5">
      <c r="E811" s="8"/>
      <c r="F811" s="7"/>
      <c r="G811" s="8"/>
    </row>
    <row r="812" spans="5:7" ht="12.5">
      <c r="E812" s="8"/>
      <c r="F812" s="7"/>
      <c r="G812" s="8"/>
    </row>
    <row r="813" spans="5:7" ht="12.5">
      <c r="E813" s="8"/>
      <c r="F813" s="7"/>
      <c r="G813" s="8"/>
    </row>
    <row r="814" spans="5:7" ht="12.5">
      <c r="E814" s="8"/>
      <c r="F814" s="7"/>
      <c r="G814" s="8"/>
    </row>
    <row r="815" spans="5:7" ht="12.5">
      <c r="E815" s="8"/>
      <c r="F815" s="7"/>
      <c r="G815" s="8"/>
    </row>
    <row r="816" spans="5:7" ht="12.5">
      <c r="E816" s="8"/>
      <c r="F816" s="7"/>
      <c r="G816" s="8"/>
    </row>
    <row r="817" spans="5:7" ht="12.5">
      <c r="E817" s="8"/>
      <c r="F817" s="7"/>
      <c r="G817" s="8"/>
    </row>
    <row r="818" spans="5:7" ht="12.5">
      <c r="E818" s="8"/>
      <c r="F818" s="7"/>
      <c r="G818" s="8"/>
    </row>
    <row r="819" spans="5:7" ht="12.5">
      <c r="E819" s="8"/>
      <c r="F819" s="7"/>
      <c r="G819" s="8"/>
    </row>
    <row r="820" spans="5:7" ht="12.5">
      <c r="E820" s="8"/>
      <c r="F820" s="7"/>
      <c r="G820" s="8"/>
    </row>
    <row r="821" spans="5:7" ht="12.5">
      <c r="E821" s="8"/>
      <c r="F821" s="7"/>
      <c r="G821" s="8"/>
    </row>
    <row r="822" spans="5:7" ht="12.5">
      <c r="E822" s="8"/>
      <c r="F822" s="7"/>
      <c r="G822" s="8"/>
    </row>
    <row r="823" spans="5:7" ht="12.5">
      <c r="E823" s="8"/>
      <c r="F823" s="7"/>
      <c r="G823" s="8"/>
    </row>
    <row r="824" spans="5:7" ht="12.5">
      <c r="E824" s="8"/>
      <c r="F824" s="7"/>
      <c r="G824" s="8"/>
    </row>
    <row r="825" spans="5:7" ht="12.5">
      <c r="E825" s="8"/>
      <c r="F825" s="7"/>
      <c r="G825" s="8"/>
    </row>
    <row r="826" spans="5:7" ht="12.5">
      <c r="E826" s="8"/>
      <c r="F826" s="7"/>
      <c r="G826" s="8"/>
    </row>
    <row r="827" spans="5:7" ht="12.5">
      <c r="E827" s="8"/>
      <c r="F827" s="7"/>
      <c r="G827" s="8"/>
    </row>
    <row r="828" spans="5:7" ht="12.5">
      <c r="E828" s="8"/>
      <c r="F828" s="7"/>
      <c r="G828" s="8"/>
    </row>
    <row r="829" spans="5:7" ht="12.5">
      <c r="E829" s="8"/>
      <c r="F829" s="7"/>
      <c r="G829" s="8"/>
    </row>
    <row r="830" spans="5:7" ht="12.5">
      <c r="E830" s="8"/>
      <c r="F830" s="7"/>
      <c r="G830" s="8"/>
    </row>
    <row r="831" spans="5:7" ht="12.5">
      <c r="E831" s="8"/>
      <c r="F831" s="7"/>
      <c r="G831" s="8"/>
    </row>
    <row r="832" spans="5:7" ht="12.5">
      <c r="E832" s="8"/>
      <c r="F832" s="7"/>
      <c r="G832" s="8"/>
    </row>
    <row r="833" spans="5:7" ht="12.5">
      <c r="E833" s="8"/>
      <c r="F833" s="7"/>
      <c r="G833" s="8"/>
    </row>
    <row r="834" spans="5:7" ht="12.5">
      <c r="E834" s="8"/>
      <c r="F834" s="7"/>
      <c r="G834" s="8"/>
    </row>
    <row r="835" spans="5:7" ht="12.5">
      <c r="E835" s="8"/>
      <c r="F835" s="7"/>
      <c r="G835" s="8"/>
    </row>
    <row r="836" spans="5:7" ht="12.5">
      <c r="E836" s="8"/>
      <c r="F836" s="7"/>
      <c r="G836" s="8"/>
    </row>
    <row r="837" spans="5:7" ht="12.5">
      <c r="E837" s="8"/>
      <c r="F837" s="7"/>
      <c r="G837" s="8"/>
    </row>
    <row r="838" spans="5:7" ht="12.5">
      <c r="E838" s="8"/>
      <c r="F838" s="7"/>
      <c r="G838" s="8"/>
    </row>
    <row r="839" spans="5:7" ht="12.5">
      <c r="E839" s="8"/>
      <c r="F839" s="7"/>
      <c r="G839" s="8"/>
    </row>
    <row r="840" spans="5:7" ht="12.5">
      <c r="E840" s="8"/>
      <c r="F840" s="7"/>
      <c r="G840" s="8"/>
    </row>
    <row r="841" spans="5:7" ht="12.5">
      <c r="E841" s="8"/>
      <c r="F841" s="7"/>
      <c r="G841" s="8"/>
    </row>
    <row r="842" spans="5:7" ht="12.5">
      <c r="E842" s="8"/>
      <c r="F842" s="7"/>
      <c r="G842" s="8"/>
    </row>
    <row r="843" spans="5:7" ht="12.5">
      <c r="E843" s="8"/>
      <c r="F843" s="7"/>
      <c r="G843" s="8"/>
    </row>
    <row r="844" spans="5:7" ht="12.5">
      <c r="E844" s="8"/>
      <c r="F844" s="7"/>
      <c r="G844" s="8"/>
    </row>
    <row r="845" spans="5:7" ht="12.5">
      <c r="E845" s="8"/>
      <c r="F845" s="7"/>
      <c r="G845" s="8"/>
    </row>
    <row r="846" spans="5:7" ht="12.5">
      <c r="E846" s="8"/>
      <c r="F846" s="7"/>
      <c r="G846" s="8"/>
    </row>
    <row r="847" spans="5:7" ht="12.5">
      <c r="E847" s="8"/>
      <c r="F847" s="7"/>
      <c r="G847" s="8"/>
    </row>
    <row r="848" spans="5:7" ht="12.5">
      <c r="E848" s="8"/>
      <c r="F848" s="7"/>
      <c r="G848" s="8"/>
    </row>
    <row r="849" spans="5:7" ht="12.5">
      <c r="E849" s="8"/>
      <c r="F849" s="7"/>
      <c r="G849" s="8"/>
    </row>
    <row r="850" spans="5:7" ht="12.5">
      <c r="E850" s="8"/>
      <c r="F850" s="7"/>
      <c r="G850" s="8"/>
    </row>
    <row r="851" spans="5:7" ht="12.5">
      <c r="E851" s="8"/>
      <c r="F851" s="7"/>
      <c r="G851" s="8"/>
    </row>
    <row r="852" spans="5:7" ht="12.5">
      <c r="E852" s="8"/>
      <c r="F852" s="7"/>
      <c r="G852" s="8"/>
    </row>
    <row r="853" spans="5:7" ht="12.5">
      <c r="E853" s="8"/>
      <c r="F853" s="7"/>
      <c r="G853" s="8"/>
    </row>
    <row r="854" spans="5:7" ht="12.5">
      <c r="E854" s="8"/>
      <c r="F854" s="7"/>
      <c r="G854" s="8"/>
    </row>
    <row r="855" spans="5:7" ht="12.5">
      <c r="E855" s="8"/>
      <c r="F855" s="7"/>
      <c r="G855" s="8"/>
    </row>
    <row r="856" spans="5:7" ht="12.5">
      <c r="E856" s="8"/>
      <c r="F856" s="7"/>
      <c r="G856" s="8"/>
    </row>
    <row r="857" spans="5:7" ht="12.5">
      <c r="E857" s="8"/>
      <c r="F857" s="7"/>
      <c r="G857" s="8"/>
    </row>
    <row r="858" spans="5:7" ht="12.5">
      <c r="E858" s="8"/>
      <c r="F858" s="7"/>
      <c r="G858" s="8"/>
    </row>
    <row r="859" spans="5:7" ht="12.5">
      <c r="E859" s="8"/>
      <c r="F859" s="7"/>
      <c r="G859" s="8"/>
    </row>
    <row r="860" spans="5:7" ht="12.5">
      <c r="E860" s="8"/>
      <c r="F860" s="7"/>
      <c r="G860" s="8"/>
    </row>
    <row r="861" spans="5:7" ht="12.5">
      <c r="E861" s="8"/>
      <c r="F861" s="7"/>
      <c r="G861" s="8"/>
    </row>
    <row r="862" spans="5:7" ht="12.5">
      <c r="E862" s="8"/>
      <c r="F862" s="7"/>
      <c r="G862" s="8"/>
    </row>
    <row r="863" spans="5:7" ht="12.5">
      <c r="E863" s="8"/>
      <c r="F863" s="7"/>
      <c r="G863" s="8"/>
    </row>
    <row r="864" spans="5:7" ht="12.5">
      <c r="E864" s="8"/>
      <c r="F864" s="7"/>
      <c r="G864" s="8"/>
    </row>
    <row r="865" spans="5:7" ht="12.5">
      <c r="E865" s="8"/>
      <c r="F865" s="7"/>
      <c r="G865" s="8"/>
    </row>
    <row r="866" spans="5:7" ht="12.5">
      <c r="E866" s="8"/>
      <c r="F866" s="7"/>
      <c r="G866" s="8"/>
    </row>
    <row r="867" spans="5:7" ht="12.5">
      <c r="E867" s="8"/>
      <c r="F867" s="7"/>
      <c r="G867" s="8"/>
    </row>
    <row r="868" spans="5:7" ht="12.5">
      <c r="E868" s="8"/>
      <c r="F868" s="7"/>
      <c r="G868" s="8"/>
    </row>
    <row r="869" spans="5:7" ht="12.5">
      <c r="E869" s="8"/>
      <c r="F869" s="7"/>
      <c r="G869" s="8"/>
    </row>
    <row r="870" spans="5:7" ht="12.5">
      <c r="E870" s="8"/>
      <c r="F870" s="7"/>
      <c r="G870" s="8"/>
    </row>
    <row r="871" spans="5:7" ht="12.5">
      <c r="E871" s="8"/>
      <c r="F871" s="7"/>
      <c r="G871" s="8"/>
    </row>
    <row r="872" spans="5:7" ht="12.5">
      <c r="E872" s="8"/>
      <c r="F872" s="7"/>
      <c r="G872" s="8"/>
    </row>
    <row r="873" spans="5:7" ht="12.5">
      <c r="E873" s="8"/>
      <c r="F873" s="7"/>
      <c r="G873" s="8"/>
    </row>
    <row r="874" spans="5:7" ht="12.5">
      <c r="E874" s="8"/>
      <c r="F874" s="7"/>
      <c r="G874" s="8"/>
    </row>
    <row r="875" spans="5:7" ht="12.5">
      <c r="E875" s="8"/>
      <c r="F875" s="7"/>
      <c r="G875" s="8"/>
    </row>
    <row r="876" spans="5:7" ht="12.5">
      <c r="E876" s="8"/>
      <c r="F876" s="7"/>
      <c r="G876" s="8"/>
    </row>
    <row r="877" spans="5:7" ht="12.5">
      <c r="E877" s="8"/>
      <c r="F877" s="7"/>
      <c r="G877" s="8"/>
    </row>
    <row r="878" spans="5:7" ht="12.5">
      <c r="E878" s="8"/>
      <c r="F878" s="7"/>
      <c r="G878" s="8"/>
    </row>
    <row r="879" spans="5:7" ht="12.5">
      <c r="E879" s="8"/>
      <c r="F879" s="7"/>
      <c r="G879" s="8"/>
    </row>
    <row r="880" spans="5:7" ht="12.5">
      <c r="E880" s="8"/>
      <c r="F880" s="7"/>
      <c r="G880" s="8"/>
    </row>
    <row r="881" spans="5:7" ht="12.5">
      <c r="E881" s="8"/>
      <c r="F881" s="7"/>
      <c r="G881" s="8"/>
    </row>
    <row r="882" spans="5:7" ht="12.5">
      <c r="E882" s="8"/>
      <c r="F882" s="7"/>
      <c r="G882" s="8"/>
    </row>
    <row r="883" spans="5:7" ht="12.5">
      <c r="E883" s="8"/>
      <c r="F883" s="7"/>
      <c r="G883" s="8"/>
    </row>
    <row r="884" spans="5:7" ht="12.5">
      <c r="E884" s="8"/>
      <c r="F884" s="7"/>
      <c r="G884" s="8"/>
    </row>
    <row r="885" spans="5:7" ht="12.5">
      <c r="E885" s="8"/>
      <c r="F885" s="7"/>
      <c r="G885" s="8"/>
    </row>
    <row r="886" spans="5:7" ht="12.5">
      <c r="E886" s="8"/>
      <c r="F886" s="7"/>
      <c r="G886" s="8"/>
    </row>
    <row r="887" spans="5:7" ht="12.5">
      <c r="E887" s="8"/>
      <c r="F887" s="7"/>
      <c r="G887" s="8"/>
    </row>
    <row r="888" spans="5:7" ht="12.5">
      <c r="E888" s="8"/>
      <c r="F888" s="7"/>
      <c r="G888" s="8"/>
    </row>
    <row r="889" spans="5:7" ht="12.5">
      <c r="E889" s="8"/>
      <c r="F889" s="7"/>
      <c r="G889" s="8"/>
    </row>
    <row r="890" spans="5:7" ht="12.5">
      <c r="E890" s="8"/>
      <c r="F890" s="7"/>
      <c r="G890" s="8"/>
    </row>
    <row r="891" spans="5:7" ht="12.5">
      <c r="E891" s="8"/>
      <c r="F891" s="7"/>
      <c r="G891" s="8"/>
    </row>
    <row r="892" spans="5:7" ht="12.5">
      <c r="E892" s="8"/>
      <c r="F892" s="7"/>
      <c r="G892" s="8"/>
    </row>
    <row r="893" spans="5:7" ht="12.5">
      <c r="E893" s="8"/>
      <c r="F893" s="7"/>
      <c r="G893" s="8"/>
    </row>
    <row r="894" spans="5:7" ht="12.5">
      <c r="E894" s="8"/>
      <c r="F894" s="7"/>
      <c r="G894" s="8"/>
    </row>
    <row r="895" spans="5:7" ht="12.5">
      <c r="E895" s="8"/>
      <c r="F895" s="7"/>
      <c r="G895" s="8"/>
    </row>
    <row r="896" spans="5:7" ht="12.5">
      <c r="E896" s="8"/>
      <c r="F896" s="7"/>
      <c r="G896" s="8"/>
    </row>
    <row r="897" spans="5:7" ht="12.5">
      <c r="E897" s="8"/>
      <c r="F897" s="7"/>
      <c r="G897" s="8"/>
    </row>
    <row r="898" spans="5:7" ht="12.5">
      <c r="E898" s="8"/>
      <c r="F898" s="7"/>
      <c r="G898" s="8"/>
    </row>
    <row r="899" spans="5:7" ht="12.5">
      <c r="E899" s="8"/>
      <c r="F899" s="7"/>
      <c r="G899" s="8"/>
    </row>
    <row r="900" spans="5:7" ht="12.5">
      <c r="E900" s="8"/>
      <c r="F900" s="7"/>
      <c r="G900" s="8"/>
    </row>
    <row r="901" spans="5:7" ht="12.5">
      <c r="E901" s="8"/>
      <c r="F901" s="7"/>
      <c r="G901" s="8"/>
    </row>
    <row r="902" spans="5:7" ht="12.5">
      <c r="E902" s="8"/>
      <c r="F902" s="7"/>
      <c r="G902" s="8"/>
    </row>
    <row r="903" spans="5:7" ht="12.5">
      <c r="E903" s="8"/>
      <c r="F903" s="7"/>
      <c r="G903" s="8"/>
    </row>
    <row r="904" spans="5:7" ht="12.5">
      <c r="E904" s="8"/>
      <c r="F904" s="7"/>
      <c r="G904" s="8"/>
    </row>
    <row r="905" spans="5:7" ht="12.5">
      <c r="E905" s="8"/>
      <c r="F905" s="7"/>
      <c r="G905" s="8"/>
    </row>
    <row r="906" spans="5:7" ht="12.5">
      <c r="E906" s="8"/>
      <c r="F906" s="7"/>
      <c r="G906" s="8"/>
    </row>
    <row r="907" spans="5:7" ht="12.5">
      <c r="E907" s="8"/>
      <c r="F907" s="7"/>
      <c r="G907" s="8"/>
    </row>
    <row r="908" spans="5:7" ht="12.5">
      <c r="E908" s="8"/>
      <c r="F908" s="7"/>
      <c r="G908" s="8"/>
    </row>
    <row r="909" spans="5:7" ht="12.5">
      <c r="E909" s="8"/>
      <c r="F909" s="7"/>
      <c r="G909" s="8"/>
    </row>
    <row r="910" spans="5:7" ht="12.5">
      <c r="E910" s="8"/>
      <c r="F910" s="7"/>
      <c r="G910" s="8"/>
    </row>
    <row r="911" spans="5:7" ht="12.5">
      <c r="E911" s="8"/>
      <c r="F911" s="7"/>
      <c r="G911" s="8"/>
    </row>
    <row r="912" spans="5:7" ht="12.5">
      <c r="E912" s="8"/>
      <c r="F912" s="7"/>
      <c r="G912" s="8"/>
    </row>
    <row r="913" spans="5:7" ht="12.5">
      <c r="E913" s="8"/>
      <c r="F913" s="7"/>
      <c r="G913" s="8"/>
    </row>
    <row r="914" spans="5:7" ht="12.5">
      <c r="E914" s="8"/>
      <c r="F914" s="7"/>
      <c r="G914" s="8"/>
    </row>
    <row r="915" spans="5:7" ht="12.5">
      <c r="E915" s="8"/>
      <c r="F915" s="7"/>
      <c r="G915" s="8"/>
    </row>
    <row r="916" spans="5:7" ht="12.5">
      <c r="E916" s="8"/>
      <c r="F916" s="7"/>
      <c r="G916" s="8"/>
    </row>
    <row r="917" spans="5:7" ht="12.5">
      <c r="E917" s="8"/>
      <c r="F917" s="7"/>
      <c r="G917" s="8"/>
    </row>
    <row r="918" spans="5:7" ht="12.5">
      <c r="E918" s="8"/>
      <c r="F918" s="7"/>
      <c r="G918" s="8"/>
    </row>
    <row r="919" spans="5:7" ht="12.5">
      <c r="E919" s="8"/>
      <c r="F919" s="7"/>
      <c r="G919" s="8"/>
    </row>
    <row r="920" spans="5:7" ht="12.5">
      <c r="E920" s="8"/>
      <c r="F920" s="7"/>
      <c r="G920" s="8"/>
    </row>
    <row r="921" spans="5:7" ht="12.5">
      <c r="E921" s="8"/>
      <c r="F921" s="7"/>
      <c r="G921" s="8"/>
    </row>
    <row r="922" spans="5:7" ht="12.5">
      <c r="E922" s="8"/>
      <c r="F922" s="7"/>
      <c r="G922" s="8"/>
    </row>
    <row r="923" spans="5:7" ht="12.5">
      <c r="E923" s="8"/>
      <c r="F923" s="7"/>
      <c r="G923" s="8"/>
    </row>
    <row r="924" spans="5:7" ht="12.5">
      <c r="E924" s="8"/>
      <c r="F924" s="7"/>
      <c r="G924" s="8"/>
    </row>
    <row r="925" spans="5:7" ht="12.5">
      <c r="E925" s="8"/>
      <c r="F925" s="7"/>
      <c r="G925" s="8"/>
    </row>
    <row r="926" spans="5:7" ht="12.5">
      <c r="E926" s="8"/>
      <c r="F926" s="7"/>
      <c r="G926" s="8"/>
    </row>
    <row r="927" spans="5:7" ht="12.5">
      <c r="E927" s="8"/>
      <c r="F927" s="7"/>
      <c r="G927" s="8"/>
    </row>
    <row r="928" spans="5:7" ht="12.5">
      <c r="E928" s="8"/>
      <c r="F928" s="7"/>
      <c r="G928" s="8"/>
    </row>
    <row r="929" spans="5:7" ht="12.5">
      <c r="E929" s="8"/>
      <c r="F929" s="7"/>
      <c r="G929" s="8"/>
    </row>
    <row r="930" spans="5:7" ht="12.5">
      <c r="E930" s="8"/>
      <c r="F930" s="7"/>
      <c r="G930" s="8"/>
    </row>
    <row r="931" spans="5:7" ht="12.5">
      <c r="E931" s="8"/>
      <c r="F931" s="7"/>
      <c r="G931" s="8"/>
    </row>
    <row r="932" spans="5:7" ht="12.5">
      <c r="E932" s="8"/>
      <c r="F932" s="7"/>
      <c r="G932" s="8"/>
    </row>
    <row r="933" spans="5:7" ht="12.5">
      <c r="E933" s="8"/>
      <c r="F933" s="7"/>
      <c r="G933" s="8"/>
    </row>
    <row r="934" spans="5:7" ht="12.5">
      <c r="E934" s="8"/>
      <c r="F934" s="7"/>
      <c r="G934" s="8"/>
    </row>
    <row r="935" spans="5:7" ht="12.5">
      <c r="E935" s="8"/>
      <c r="F935" s="7"/>
      <c r="G935" s="8"/>
    </row>
    <row r="936" spans="5:7" ht="12.5">
      <c r="E936" s="8"/>
      <c r="F936" s="7"/>
      <c r="G936" s="8"/>
    </row>
    <row r="937" spans="5:7" ht="12.5">
      <c r="E937" s="8"/>
      <c r="F937" s="7"/>
      <c r="G937" s="8"/>
    </row>
    <row r="938" spans="5:7" ht="12.5">
      <c r="E938" s="8"/>
      <c r="F938" s="7"/>
      <c r="G938" s="8"/>
    </row>
    <row r="939" spans="5:7" ht="12.5">
      <c r="E939" s="8"/>
      <c r="F939" s="7"/>
      <c r="G939" s="8"/>
    </row>
    <row r="940" spans="5:7" ht="12.5">
      <c r="E940" s="8"/>
      <c r="F940" s="7"/>
      <c r="G940" s="8"/>
    </row>
    <row r="941" spans="5:7" ht="12.5">
      <c r="E941" s="8"/>
      <c r="F941" s="7"/>
      <c r="G941" s="8"/>
    </row>
    <row r="942" spans="5:7" ht="12.5">
      <c r="E942" s="8"/>
      <c r="F942" s="7"/>
      <c r="G942" s="8"/>
    </row>
    <row r="943" spans="5:7" ht="12.5">
      <c r="E943" s="8"/>
      <c r="F943" s="7"/>
      <c r="G943" s="8"/>
    </row>
    <row r="944" spans="5:7" ht="12.5">
      <c r="E944" s="8"/>
      <c r="F944" s="7"/>
      <c r="G944" s="8"/>
    </row>
    <row r="945" spans="5:7" ht="12.5">
      <c r="E945" s="8"/>
      <c r="F945" s="7"/>
      <c r="G945" s="8"/>
    </row>
    <row r="946" spans="5:7" ht="12.5">
      <c r="E946" s="8"/>
      <c r="F946" s="7"/>
      <c r="G946" s="8"/>
    </row>
    <row r="947" spans="5:7" ht="12.5">
      <c r="E947" s="8"/>
      <c r="F947" s="7"/>
      <c r="G947" s="8"/>
    </row>
    <row r="948" spans="5:7" ht="12.5">
      <c r="E948" s="8"/>
      <c r="F948" s="7"/>
      <c r="G948" s="8"/>
    </row>
    <row r="949" spans="5:7" ht="12.5">
      <c r="E949" s="8"/>
      <c r="F949" s="7"/>
      <c r="G949" s="8"/>
    </row>
    <row r="950" spans="5:7" ht="12.5">
      <c r="E950" s="8"/>
      <c r="F950" s="7"/>
      <c r="G950" s="8"/>
    </row>
    <row r="951" spans="5:7" ht="12.5">
      <c r="E951" s="8"/>
      <c r="F951" s="7"/>
      <c r="G951" s="8"/>
    </row>
    <row r="952" spans="5:7" ht="12.5">
      <c r="E952" s="8"/>
      <c r="F952" s="7"/>
      <c r="G952" s="8"/>
    </row>
    <row r="953" spans="5:7" ht="12.5">
      <c r="E953" s="8"/>
      <c r="F953" s="7"/>
      <c r="G953" s="8"/>
    </row>
    <row r="954" spans="5:7" ht="12.5">
      <c r="E954" s="8"/>
      <c r="F954" s="7"/>
      <c r="G954" s="8"/>
    </row>
    <row r="955" spans="5:7" ht="12.5">
      <c r="E955" s="8"/>
      <c r="F955" s="7"/>
      <c r="G955" s="8"/>
    </row>
    <row r="956" spans="5:7" ht="12.5">
      <c r="E956" s="8"/>
      <c r="F956" s="7"/>
      <c r="G956" s="8"/>
    </row>
    <row r="957" spans="5:7" ht="12.5">
      <c r="E957" s="8"/>
      <c r="F957" s="7"/>
      <c r="G957" s="8"/>
    </row>
    <row r="958" spans="5:7" ht="12.5">
      <c r="E958" s="8"/>
      <c r="F958" s="7"/>
      <c r="G958" s="8"/>
    </row>
    <row r="959" spans="5:7" ht="12.5">
      <c r="E959" s="8"/>
      <c r="F959" s="7"/>
      <c r="G959" s="8"/>
    </row>
    <row r="960" spans="5:7" ht="12.5">
      <c r="E960" s="8"/>
      <c r="F960" s="7"/>
      <c r="G960" s="8"/>
    </row>
    <row r="961" spans="5:7" ht="12.5">
      <c r="E961" s="8"/>
      <c r="F961" s="7"/>
      <c r="G961" s="8"/>
    </row>
    <row r="962" spans="5:7" ht="12.5">
      <c r="E962" s="8"/>
      <c r="F962" s="7"/>
      <c r="G962" s="8"/>
    </row>
    <row r="963" spans="5:7" ht="12.5">
      <c r="E963" s="8"/>
      <c r="F963" s="7"/>
      <c r="G963" s="8"/>
    </row>
    <row r="964" spans="5:7" ht="12.5">
      <c r="E964" s="8"/>
      <c r="F964" s="7"/>
      <c r="G964" s="8"/>
    </row>
    <row r="965" spans="5:7" ht="12.5">
      <c r="E965" s="8"/>
      <c r="F965" s="7"/>
      <c r="G965" s="8"/>
    </row>
    <row r="966" spans="5:7" ht="12.5">
      <c r="E966" s="8"/>
      <c r="F966" s="7"/>
      <c r="G966" s="8"/>
    </row>
    <row r="967" spans="5:7" ht="12.5">
      <c r="E967" s="8"/>
      <c r="F967" s="7"/>
      <c r="G967" s="8"/>
    </row>
    <row r="968" spans="5:7" ht="12.5">
      <c r="E968" s="8"/>
      <c r="F968" s="7"/>
      <c r="G968" s="8"/>
    </row>
    <row r="969" spans="5:7" ht="12.5">
      <c r="E969" s="8"/>
      <c r="F969" s="7"/>
      <c r="G969" s="8"/>
    </row>
    <row r="970" spans="5:7" ht="12.5">
      <c r="E970" s="8"/>
      <c r="F970" s="7"/>
      <c r="G970" s="8"/>
    </row>
    <row r="971" spans="5:7" ht="12.5">
      <c r="E971" s="8"/>
      <c r="F971" s="7"/>
      <c r="G971" s="8"/>
    </row>
    <row r="972" spans="5:7" ht="12.5">
      <c r="E972" s="8"/>
      <c r="F972" s="7"/>
      <c r="G972" s="8"/>
    </row>
    <row r="973" spans="5:7" ht="12.5">
      <c r="E973" s="8"/>
      <c r="F973" s="7"/>
      <c r="G973" s="8"/>
    </row>
    <row r="974" spans="5:7" ht="12.5">
      <c r="E974" s="8"/>
      <c r="F974" s="7"/>
      <c r="G974" s="8"/>
    </row>
    <row r="975" spans="5:7" ht="12.5">
      <c r="E975" s="8"/>
      <c r="F975" s="7"/>
      <c r="G975" s="8"/>
    </row>
    <row r="976" spans="5:7" ht="12.5">
      <c r="E976" s="8"/>
      <c r="F976" s="7"/>
      <c r="G976" s="8"/>
    </row>
    <row r="977" spans="5:7" ht="12.5">
      <c r="E977" s="8"/>
      <c r="F977" s="7"/>
      <c r="G977" s="8"/>
    </row>
    <row r="978" spans="5:7" ht="12.5">
      <c r="E978" s="8"/>
      <c r="F978" s="7"/>
      <c r="G978" s="8"/>
    </row>
    <row r="979" spans="5:7" ht="12.5">
      <c r="E979" s="8"/>
      <c r="F979" s="7"/>
      <c r="G979" s="8"/>
    </row>
    <row r="980" spans="5:7" ht="12.5">
      <c r="E980" s="8"/>
      <c r="F980" s="7"/>
      <c r="G980" s="8"/>
    </row>
    <row r="981" spans="5:7" ht="12.5">
      <c r="E981" s="8"/>
      <c r="F981" s="7"/>
      <c r="G981" s="8"/>
    </row>
    <row r="982" spans="5:7" ht="12.5">
      <c r="E982" s="8"/>
      <c r="F982" s="7"/>
      <c r="G982" s="8"/>
    </row>
    <row r="983" spans="5:7" ht="12.5">
      <c r="E983" s="8"/>
      <c r="F983" s="7"/>
      <c r="G983" s="8"/>
    </row>
    <row r="984" spans="5:7" ht="12.5">
      <c r="E984" s="8"/>
      <c r="F984" s="7"/>
      <c r="G984" s="8"/>
    </row>
    <row r="985" spans="5:7" ht="12.5">
      <c r="E985" s="8"/>
      <c r="F985" s="7"/>
      <c r="G985" s="8"/>
    </row>
    <row r="986" spans="5:7" ht="12.5">
      <c r="E986" s="8"/>
      <c r="F986" s="7"/>
      <c r="G986" s="8"/>
    </row>
    <row r="987" spans="5:7" ht="12.5">
      <c r="E987" s="8"/>
      <c r="F987" s="7"/>
      <c r="G987" s="8"/>
    </row>
    <row r="988" spans="5:7" ht="12.5">
      <c r="E988" s="8"/>
      <c r="F988" s="7"/>
      <c r="G988" s="8"/>
    </row>
    <row r="989" spans="5:7" ht="12.5">
      <c r="E989" s="8"/>
      <c r="F989" s="7"/>
      <c r="G989" s="8"/>
    </row>
    <row r="990" spans="5:7" ht="12.5">
      <c r="E990" s="8"/>
      <c r="F990" s="7"/>
      <c r="G990" s="8"/>
    </row>
    <row r="991" spans="5:7" ht="12.5">
      <c r="E991" s="8"/>
      <c r="F991" s="7"/>
      <c r="G991" s="8"/>
    </row>
    <row r="992" spans="5:7" ht="12.5">
      <c r="E992" s="8"/>
      <c r="F992" s="7"/>
      <c r="G992" s="8"/>
    </row>
    <row r="993" spans="5:7" ht="12.5">
      <c r="E993" s="8"/>
      <c r="F993" s="7"/>
      <c r="G993" s="8"/>
    </row>
    <row r="994" spans="5:7" ht="12.5">
      <c r="E994" s="8"/>
      <c r="F994" s="7"/>
      <c r="G994" s="8"/>
    </row>
    <row r="995" spans="5:7" ht="12.5">
      <c r="E995" s="8"/>
      <c r="F995" s="7"/>
      <c r="G995" s="8"/>
    </row>
    <row r="996" spans="5:7" ht="12.5">
      <c r="E996" s="8"/>
      <c r="F996" s="7"/>
      <c r="G996" s="8"/>
    </row>
    <row r="997" spans="5:7" ht="12.5">
      <c r="E997" s="8"/>
      <c r="F997" s="7"/>
      <c r="G997" s="8"/>
    </row>
    <row r="998" spans="5:7" ht="12.5">
      <c r="E998" s="8"/>
      <c r="F998" s="7"/>
      <c r="G998" s="8"/>
    </row>
    <row r="999" spans="5:7" ht="12.5">
      <c r="E999" s="8"/>
      <c r="F999" s="7"/>
      <c r="G999" s="8"/>
    </row>
    <row r="1000" spans="5:7" ht="12.5">
      <c r="E1000" s="8"/>
      <c r="F1000" s="7"/>
      <c r="G1000" s="8"/>
    </row>
    <row r="1001" spans="5:7" ht="12.5">
      <c r="E1001" s="8"/>
      <c r="F1001" s="7"/>
      <c r="G1001" s="8"/>
    </row>
    <row r="1002" spans="5:7" ht="12.5">
      <c r="E1002" s="8"/>
      <c r="F1002" s="7"/>
      <c r="G1002" s="8"/>
    </row>
    <row r="1003" spans="5:7" ht="12.5">
      <c r="E1003" s="8"/>
      <c r="F1003" s="7"/>
      <c r="G1003" s="8"/>
    </row>
    <row r="1004" spans="5:7" ht="12.5">
      <c r="E1004" s="8"/>
      <c r="F1004" s="7"/>
      <c r="G1004" s="8"/>
    </row>
    <row r="1005" spans="5:7" ht="12.5">
      <c r="E1005" s="8"/>
      <c r="F1005" s="7"/>
      <c r="G1005" s="8"/>
    </row>
    <row r="1006" spans="5:7" ht="12.5">
      <c r="E1006" s="8"/>
      <c r="F1006" s="7"/>
      <c r="G1006" s="8"/>
    </row>
    <row r="1007" spans="5:7" ht="12.5">
      <c r="E1007" s="8"/>
      <c r="F1007" s="7"/>
      <c r="G1007" s="8"/>
    </row>
    <row r="1008" spans="5:7" ht="12.5">
      <c r="E1008" s="8"/>
      <c r="F1008" s="7"/>
      <c r="G1008" s="8"/>
    </row>
    <row r="1009" spans="5:7" ht="12.5">
      <c r="E1009" s="8"/>
      <c r="F1009" s="7"/>
      <c r="G1009" s="8"/>
    </row>
    <row r="1010" spans="5:7" ht="12.5">
      <c r="E1010" s="8"/>
      <c r="F1010" s="7"/>
      <c r="G1010" s="8"/>
    </row>
    <row r="1011" spans="5:7" ht="12.5">
      <c r="E1011" s="8"/>
      <c r="F1011" s="7"/>
      <c r="G1011" s="8"/>
    </row>
    <row r="1012" spans="5:7" ht="12.5">
      <c r="E1012" s="8"/>
      <c r="F1012" s="7"/>
      <c r="G1012" s="8"/>
    </row>
    <row r="1013" spans="5:7" ht="12.5">
      <c r="E1013" s="8"/>
      <c r="F1013" s="7"/>
      <c r="G1013" s="8"/>
    </row>
    <row r="1014" spans="5:7" ht="15.75" customHeight="1">
      <c r="E1014" s="8"/>
      <c r="F1014" s="7"/>
      <c r="G1014" s="8"/>
    </row>
    <row r="1015" spans="5:7" ht="15.75" customHeight="1">
      <c r="E1015" s="8"/>
      <c r="F1015" s="7"/>
      <c r="G1015" s="8"/>
    </row>
  </sheetData>
  <sheetProtection algorithmName="SHA-512" hashValue="R1VXZVJXEPcg6EJB4vZ+JBQkTrJ11SbvHDqlp/1MDQ9P9levhTqryNI8SdcoTt3+BR2EiT9WoE5mL4lFGLkGog==" saltValue="k0qhJ/2jsGmPFB+Ra+4ZAw==" spinCount="100000" sheet="1" selectLockedCells="1"/>
  <mergeCells count="21">
    <mergeCell ref="N5:S5"/>
    <mergeCell ref="N6:S6"/>
    <mergeCell ref="C17:J17"/>
    <mergeCell ref="A3:A36"/>
    <mergeCell ref="L3:L36"/>
    <mergeCell ref="K3:K19"/>
    <mergeCell ref="B4:J4"/>
    <mergeCell ref="B6:J6"/>
    <mergeCell ref="C10:J10"/>
    <mergeCell ref="C19:J19"/>
    <mergeCell ref="B3:J3"/>
    <mergeCell ref="C7:J7"/>
    <mergeCell ref="C8:J8"/>
    <mergeCell ref="C11:J11"/>
    <mergeCell ref="C13:J13"/>
    <mergeCell ref="C14:J14"/>
    <mergeCell ref="C16:J16"/>
    <mergeCell ref="C9:J9"/>
    <mergeCell ref="B1:K1"/>
    <mergeCell ref="E39:K40"/>
    <mergeCell ref="C15:J15"/>
  </mergeCells>
  <conditionalFormatting sqref="B21:B36">
    <cfRule type="containsText" dxfId="12" priority="5" operator="containsText" text="FALSE">
      <formula>NOT(ISERROR(SEARCH("FALSE",B21)))</formula>
    </cfRule>
  </conditionalFormatting>
  <conditionalFormatting sqref="C40">
    <cfRule type="cellIs" dxfId="11" priority="8" operator="lessThan">
      <formula>200000</formula>
    </cfRule>
  </conditionalFormatting>
  <conditionalFormatting sqref="E39">
    <cfRule type="notContainsBlanks" dxfId="10" priority="6">
      <formula>LEN(TRIM(E39))&gt;0</formula>
    </cfRule>
  </conditionalFormatting>
  <conditionalFormatting sqref="F21:F36">
    <cfRule type="cellIs" dxfId="9" priority="3" operator="greaterThan">
      <formula>5000000</formula>
    </cfRule>
  </conditionalFormatting>
  <conditionalFormatting sqref="I21:I36">
    <cfRule type="cellIs" dxfId="8" priority="4" operator="lessThan">
      <formula>2</formula>
    </cfRule>
  </conditionalFormatting>
  <conditionalFormatting sqref="K20:K36">
    <cfRule type="expression" dxfId="7" priority="1">
      <formula>$D$45=FALSE</formula>
    </cfRule>
  </conditionalFormatting>
  <dataValidations count="1">
    <dataValidation type="list" allowBlank="1" showInputMessage="1" showErrorMessage="1" sqref="B21:B36" xr:uid="{B1BF2A46-3EAC-8E49-BEB7-ACB023A68E14}">
      <formula1>"TRUE, FALSE"</formula1>
    </dataValidation>
  </dataValidations>
  <pageMargins left="0.7" right="0.7" top="0.75" bottom="0.75" header="0.3" footer="0.3"/>
  <pageSetup scale="57" orientation="landscape" r:id="rId1"/>
  <ignoredErrors>
    <ignoredError sqref="B11:B12 B16:B17 B14" numberStoredAsText="1"/>
  </ignoredErrors>
  <tableParts count="3">
    <tablePart r:id="rId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outlinePr summaryBelow="0" summaryRight="0"/>
    <pageSetUpPr fitToPage="1"/>
  </sheetPr>
  <dimension ref="A1:AC1016"/>
  <sheetViews>
    <sheetView topLeftCell="B1" zoomScaleNormal="100" workbookViewId="0">
      <selection activeCell="H22" sqref="H22"/>
    </sheetView>
  </sheetViews>
  <sheetFormatPr defaultColWidth="12.6328125" defaultRowHeight="15.75" customHeight="1"/>
  <cols>
    <col min="1" max="1" width="4.6328125" style="2" customWidth="1"/>
    <col min="2" max="2" width="14.08984375" style="2" customWidth="1"/>
    <col min="3" max="3" width="21.7265625" style="2" customWidth="1"/>
    <col min="4" max="6" width="22.6328125" style="2" customWidth="1"/>
    <col min="7" max="7" width="15.6328125" style="2" customWidth="1"/>
    <col min="8" max="9" width="22.6328125" style="2" customWidth="1"/>
    <col min="10" max="10" width="31.6328125" style="2" customWidth="1"/>
    <col min="11" max="11" width="21.36328125" style="2" customWidth="1"/>
    <col min="12" max="12" width="4.6328125" style="2" customWidth="1"/>
    <col min="13" max="16384" width="12.6328125" style="2"/>
  </cols>
  <sheetData>
    <row r="1" spans="1:29" ht="26" customHeight="1">
      <c r="A1" s="135"/>
      <c r="B1" s="311" t="s">
        <v>160</v>
      </c>
      <c r="C1" s="311"/>
      <c r="D1" s="311"/>
      <c r="E1" s="311"/>
      <c r="F1" s="311"/>
      <c r="G1" s="311"/>
      <c r="H1" s="311"/>
      <c r="I1" s="311"/>
      <c r="J1" s="311"/>
      <c r="K1" s="311"/>
      <c r="L1" s="135"/>
      <c r="M1" s="4"/>
      <c r="N1" s="4"/>
      <c r="O1" s="4"/>
      <c r="P1" s="4"/>
      <c r="Q1" s="4"/>
      <c r="R1" s="4"/>
      <c r="S1" s="4"/>
      <c r="T1" s="4"/>
      <c r="U1" s="4"/>
      <c r="V1" s="4"/>
      <c r="W1" s="4"/>
      <c r="X1" s="4"/>
      <c r="Y1" s="4"/>
      <c r="Z1" s="4"/>
      <c r="AA1" s="4"/>
      <c r="AB1" s="4"/>
    </row>
    <row r="2" spans="1:29" ht="26" customHeight="1">
      <c r="A2" s="135"/>
      <c r="B2" s="136" t="s">
        <v>43</v>
      </c>
      <c r="C2" s="136"/>
      <c r="D2" s="136"/>
      <c r="E2" s="135"/>
      <c r="F2" s="135"/>
      <c r="G2" s="135"/>
      <c r="H2" s="135"/>
      <c r="I2" s="135"/>
      <c r="J2" s="135"/>
      <c r="K2" s="135"/>
      <c r="L2" s="135"/>
      <c r="M2" s="4"/>
      <c r="N2" s="4"/>
      <c r="O2" s="4"/>
      <c r="P2" s="4"/>
      <c r="Q2" s="4"/>
      <c r="R2" s="4"/>
      <c r="S2" s="4"/>
      <c r="T2" s="4"/>
      <c r="U2" s="4"/>
      <c r="V2" s="4"/>
      <c r="W2" s="4"/>
      <c r="X2" s="4"/>
      <c r="Y2" s="4"/>
      <c r="Z2" s="4"/>
      <c r="AA2" s="4"/>
      <c r="AB2" s="4"/>
    </row>
    <row r="3" spans="1:29" ht="15.5">
      <c r="A3" s="312"/>
      <c r="B3" s="313"/>
      <c r="C3" s="313"/>
      <c r="D3" s="313"/>
      <c r="E3" s="313"/>
      <c r="F3" s="313"/>
      <c r="G3" s="313"/>
      <c r="H3" s="313"/>
      <c r="I3" s="313"/>
      <c r="J3" s="313"/>
      <c r="K3" s="313"/>
      <c r="L3" s="57"/>
      <c r="M3" s="4"/>
      <c r="N3" s="4"/>
      <c r="O3" s="4"/>
      <c r="P3" s="4"/>
      <c r="Q3" s="4"/>
      <c r="R3" s="4"/>
      <c r="S3" s="4"/>
      <c r="T3" s="4"/>
      <c r="U3" s="4"/>
      <c r="V3" s="4"/>
      <c r="W3" s="4"/>
      <c r="X3" s="4"/>
      <c r="Y3" s="4"/>
      <c r="Z3" s="4"/>
      <c r="AA3" s="4"/>
      <c r="AB3" s="4"/>
      <c r="AC3" s="4"/>
    </row>
    <row r="4" spans="1:29" ht="13">
      <c r="A4" s="312"/>
      <c r="B4" s="349" t="s">
        <v>104</v>
      </c>
      <c r="C4" s="314"/>
      <c r="D4" s="314"/>
      <c r="E4" s="314"/>
      <c r="F4" s="314"/>
      <c r="G4" s="314"/>
      <c r="H4" s="314"/>
      <c r="I4" s="314"/>
      <c r="J4" s="314"/>
      <c r="K4" s="314"/>
      <c r="L4" s="57"/>
      <c r="M4" s="4"/>
      <c r="N4" s="4"/>
      <c r="O4" s="4"/>
      <c r="P4" s="4"/>
      <c r="Q4" s="4"/>
      <c r="R4" s="4"/>
      <c r="S4" s="4"/>
      <c r="T4" s="4"/>
      <c r="U4" s="4"/>
      <c r="V4" s="4"/>
      <c r="W4" s="4"/>
      <c r="X4" s="4"/>
      <c r="Y4" s="4"/>
      <c r="Z4" s="4"/>
      <c r="AA4" s="4"/>
      <c r="AB4" s="4"/>
      <c r="AC4" s="4"/>
    </row>
    <row r="5" spans="1:29" ht="13">
      <c r="A5" s="312"/>
      <c r="B5" s="350"/>
      <c r="C5" s="350"/>
      <c r="D5" s="350"/>
      <c r="E5" s="350"/>
      <c r="F5" s="350"/>
      <c r="G5" s="350"/>
      <c r="H5" s="350"/>
      <c r="I5" s="350"/>
      <c r="J5" s="350"/>
      <c r="K5" s="350"/>
      <c r="L5" s="57"/>
      <c r="M5" s="4"/>
      <c r="N5" s="4"/>
      <c r="O5" s="4"/>
      <c r="P5" s="4"/>
      <c r="Q5" s="4"/>
      <c r="R5" s="4"/>
      <c r="S5" s="4"/>
      <c r="T5" s="4"/>
      <c r="U5" s="4"/>
      <c r="V5" s="4"/>
      <c r="W5" s="4"/>
      <c r="X5" s="4"/>
      <c r="Y5" s="4"/>
      <c r="Z5" s="4"/>
      <c r="AA5" s="4"/>
      <c r="AB5" s="4"/>
      <c r="AC5" s="4"/>
    </row>
    <row r="6" spans="1:29" ht="15.5">
      <c r="A6" s="312"/>
      <c r="B6" s="316" t="s">
        <v>146</v>
      </c>
      <c r="C6" s="316"/>
      <c r="D6" s="316"/>
      <c r="E6" s="316"/>
      <c r="F6" s="316"/>
      <c r="G6" s="316"/>
      <c r="H6" s="316"/>
      <c r="I6" s="316"/>
      <c r="J6" s="316"/>
      <c r="K6" s="316"/>
      <c r="L6" s="57"/>
      <c r="M6" s="4"/>
      <c r="N6" s="305"/>
      <c r="O6" s="305"/>
      <c r="P6" s="305"/>
      <c r="Q6" s="305"/>
      <c r="R6" s="305"/>
      <c r="S6" s="305"/>
      <c r="T6" s="29"/>
      <c r="U6" s="4"/>
      <c r="V6" s="4"/>
      <c r="W6" s="4"/>
      <c r="X6" s="4"/>
      <c r="Y6" s="4"/>
      <c r="Z6" s="4"/>
      <c r="AA6" s="4"/>
      <c r="AB6" s="4"/>
      <c r="AC6" s="4"/>
    </row>
    <row r="7" spans="1:29" s="14" customFormat="1" ht="15" customHeight="1">
      <c r="A7" s="312"/>
      <c r="B7" s="233" t="s">
        <v>44</v>
      </c>
      <c r="C7" s="346" t="s">
        <v>45</v>
      </c>
      <c r="D7" s="346"/>
      <c r="E7" s="346"/>
      <c r="F7" s="346"/>
      <c r="G7" s="346"/>
      <c r="H7" s="346"/>
      <c r="I7" s="346"/>
      <c r="J7" s="346"/>
      <c r="K7" s="346"/>
      <c r="L7" s="57"/>
      <c r="M7" s="306"/>
      <c r="N7" s="306"/>
      <c r="O7" s="306"/>
      <c r="P7" s="306"/>
      <c r="Q7" s="306"/>
      <c r="R7" s="306"/>
      <c r="S7" s="306"/>
      <c r="T7" s="306"/>
      <c r="U7" s="17"/>
      <c r="V7" s="17"/>
      <c r="W7" s="17"/>
      <c r="X7" s="17"/>
      <c r="Y7" s="17"/>
      <c r="Z7" s="17"/>
      <c r="AA7" s="17"/>
      <c r="AB7" s="17"/>
      <c r="AC7" s="17"/>
    </row>
    <row r="8" spans="1:29" s="14" customFormat="1" ht="15" customHeight="1">
      <c r="A8" s="312"/>
      <c r="B8" s="233" t="s">
        <v>44</v>
      </c>
      <c r="C8" s="344" t="s">
        <v>46</v>
      </c>
      <c r="D8" s="344"/>
      <c r="E8" s="344"/>
      <c r="F8" s="344"/>
      <c r="G8" s="344"/>
      <c r="H8" s="344"/>
      <c r="I8" s="344"/>
      <c r="J8" s="344"/>
      <c r="K8" s="344"/>
      <c r="L8" s="57"/>
      <c r="M8" s="17"/>
      <c r="N8" s="17"/>
      <c r="O8" s="17"/>
      <c r="P8" s="17"/>
      <c r="Q8" s="17"/>
      <c r="R8" s="17"/>
      <c r="S8" s="17"/>
      <c r="T8" s="17"/>
      <c r="U8" s="17"/>
      <c r="V8" s="17"/>
      <c r="W8" s="17"/>
      <c r="X8" s="17"/>
      <c r="Y8" s="17"/>
      <c r="Z8" s="17"/>
      <c r="AA8" s="17"/>
      <c r="AB8" s="17"/>
      <c r="AC8" s="17"/>
    </row>
    <row r="9" spans="1:29" s="14" customFormat="1" ht="15" customHeight="1">
      <c r="A9" s="312"/>
      <c r="B9" s="233" t="s">
        <v>44</v>
      </c>
      <c r="C9" s="344" t="s">
        <v>47</v>
      </c>
      <c r="D9" s="344"/>
      <c r="E9" s="344"/>
      <c r="F9" s="344"/>
      <c r="G9" s="344"/>
      <c r="H9" s="344"/>
      <c r="I9" s="344"/>
      <c r="J9" s="344"/>
      <c r="K9" s="344"/>
      <c r="L9" s="57"/>
      <c r="M9" s="17"/>
      <c r="N9" s="17"/>
      <c r="O9" s="17"/>
      <c r="P9" s="17"/>
      <c r="Q9" s="17"/>
      <c r="R9" s="17"/>
      <c r="S9" s="17"/>
      <c r="T9" s="17"/>
      <c r="U9" s="17"/>
      <c r="V9" s="17"/>
      <c r="W9" s="17"/>
      <c r="X9" s="17"/>
      <c r="Y9" s="17"/>
      <c r="Z9" s="17"/>
      <c r="AA9" s="17"/>
      <c r="AB9" s="17"/>
      <c r="AC9" s="17"/>
    </row>
    <row r="10" spans="1:29" s="14" customFormat="1" ht="15" customHeight="1">
      <c r="A10" s="312"/>
      <c r="B10" s="233"/>
      <c r="C10" s="345"/>
      <c r="D10" s="345"/>
      <c r="E10" s="345"/>
      <c r="F10" s="345"/>
      <c r="G10" s="345"/>
      <c r="H10" s="345"/>
      <c r="I10" s="345"/>
      <c r="J10" s="345"/>
      <c r="K10" s="345"/>
      <c r="L10" s="57"/>
      <c r="M10" s="17"/>
      <c r="N10" s="17"/>
      <c r="O10" s="17"/>
      <c r="P10" s="17"/>
      <c r="Q10" s="17"/>
      <c r="R10" s="17"/>
      <c r="S10" s="17"/>
      <c r="T10" s="17"/>
      <c r="U10" s="17"/>
      <c r="V10" s="17"/>
      <c r="W10" s="17"/>
      <c r="X10" s="17"/>
      <c r="Y10" s="17"/>
      <c r="Z10" s="17"/>
      <c r="AA10" s="17"/>
      <c r="AB10" s="17"/>
      <c r="AC10" s="17"/>
    </row>
    <row r="11" spans="1:29" s="26" customFormat="1" ht="15.5" customHeight="1">
      <c r="A11" s="312"/>
      <c r="B11" s="211" t="s">
        <v>28</v>
      </c>
      <c r="C11" s="332" t="s">
        <v>119</v>
      </c>
      <c r="D11" s="327"/>
      <c r="E11" s="327"/>
      <c r="F11" s="327"/>
      <c r="G11" s="327"/>
      <c r="H11" s="327"/>
      <c r="I11" s="327"/>
      <c r="J11" s="327"/>
      <c r="K11" s="234"/>
      <c r="L11" s="57"/>
      <c r="M11" s="30"/>
      <c r="N11" s="30"/>
      <c r="O11" s="30"/>
      <c r="P11" s="30"/>
      <c r="Q11" s="30"/>
      <c r="R11" s="30"/>
      <c r="S11" s="30"/>
      <c r="T11" s="4"/>
      <c r="U11" s="4"/>
      <c r="V11" s="4"/>
      <c r="W11" s="4"/>
      <c r="X11" s="4"/>
      <c r="Y11" s="4"/>
      <c r="Z11" s="4"/>
      <c r="AA11" s="4"/>
      <c r="AB11" s="4"/>
      <c r="AC11" s="4"/>
    </row>
    <row r="12" spans="1:29" s="26" customFormat="1" ht="30.5" customHeight="1">
      <c r="A12" s="312"/>
      <c r="B12" s="115" t="s">
        <v>29</v>
      </c>
      <c r="C12" s="326" t="s">
        <v>131</v>
      </c>
      <c r="D12" s="347"/>
      <c r="E12" s="347"/>
      <c r="F12" s="347"/>
      <c r="G12" s="347"/>
      <c r="H12" s="347"/>
      <c r="I12" s="347"/>
      <c r="J12" s="347"/>
      <c r="K12" s="235"/>
      <c r="L12" s="57"/>
      <c r="M12" s="5"/>
      <c r="N12" s="5"/>
      <c r="O12" s="5"/>
      <c r="P12" s="5"/>
      <c r="Q12" s="5"/>
      <c r="R12" s="5"/>
      <c r="S12" s="5"/>
      <c r="T12" s="5"/>
      <c r="U12" s="5"/>
      <c r="V12" s="5"/>
      <c r="W12" s="5"/>
      <c r="X12" s="5"/>
      <c r="Y12" s="5"/>
      <c r="Z12" s="5"/>
      <c r="AA12" s="5"/>
      <c r="AB12" s="5"/>
    </row>
    <row r="13" spans="1:29" s="26" customFormat="1" ht="24.5" customHeight="1">
      <c r="A13" s="312"/>
      <c r="B13" s="211" t="s">
        <v>30</v>
      </c>
      <c r="C13" s="342" t="s">
        <v>132</v>
      </c>
      <c r="D13" s="342"/>
      <c r="E13" s="342"/>
      <c r="F13" s="342"/>
      <c r="G13" s="342"/>
      <c r="H13" s="342"/>
      <c r="I13" s="342"/>
      <c r="J13" s="342"/>
      <c r="K13" s="235"/>
      <c r="L13" s="57"/>
      <c r="M13" s="5"/>
      <c r="N13" s="5"/>
      <c r="O13" s="5"/>
      <c r="P13" s="5"/>
      <c r="Q13" s="5"/>
      <c r="R13" s="5"/>
      <c r="S13" s="5"/>
      <c r="T13" s="5"/>
      <c r="U13" s="5"/>
      <c r="V13" s="5"/>
      <c r="W13" s="5"/>
      <c r="X13" s="5"/>
      <c r="Y13" s="5"/>
      <c r="Z13" s="5"/>
      <c r="AA13" s="5"/>
      <c r="AB13" s="5"/>
      <c r="AC13" s="5"/>
    </row>
    <row r="14" spans="1:29" s="31" customFormat="1" ht="30.5" customHeight="1">
      <c r="A14" s="312"/>
      <c r="B14" s="236" t="s">
        <v>33</v>
      </c>
      <c r="C14" s="333" t="s">
        <v>150</v>
      </c>
      <c r="D14" s="333"/>
      <c r="E14" s="333"/>
      <c r="F14" s="333"/>
      <c r="G14" s="333"/>
      <c r="H14" s="333"/>
      <c r="I14" s="333"/>
      <c r="J14" s="333"/>
      <c r="K14" s="333"/>
      <c r="L14" s="57"/>
      <c r="M14" s="5"/>
      <c r="N14" s="5"/>
      <c r="O14" s="5"/>
      <c r="P14" s="5"/>
      <c r="Q14" s="5"/>
      <c r="R14" s="5"/>
      <c r="S14" s="5"/>
      <c r="T14" s="5"/>
      <c r="U14" s="5"/>
      <c r="V14" s="5"/>
      <c r="W14" s="5"/>
      <c r="X14" s="5"/>
      <c r="Y14" s="5"/>
      <c r="Z14" s="5"/>
      <c r="AA14" s="5"/>
      <c r="AB14" s="5"/>
      <c r="AC14" s="5"/>
    </row>
    <row r="15" spans="1:29" s="31" customFormat="1" ht="19.5" customHeight="1">
      <c r="A15" s="312"/>
      <c r="B15" s="236" t="s">
        <v>33</v>
      </c>
      <c r="C15" s="333" t="s">
        <v>151</v>
      </c>
      <c r="D15" s="333"/>
      <c r="E15" s="333"/>
      <c r="F15" s="333"/>
      <c r="G15" s="333"/>
      <c r="H15" s="333"/>
      <c r="I15" s="333"/>
      <c r="J15" s="333"/>
      <c r="K15" s="237"/>
      <c r="L15" s="57"/>
      <c r="M15" s="5"/>
      <c r="N15" s="5"/>
      <c r="O15" s="5"/>
      <c r="P15" s="5"/>
      <c r="Q15" s="5"/>
      <c r="R15" s="5"/>
      <c r="S15" s="5"/>
      <c r="T15" s="5"/>
      <c r="U15" s="5"/>
      <c r="V15" s="5"/>
      <c r="W15" s="5"/>
      <c r="X15" s="5"/>
      <c r="Y15" s="5"/>
      <c r="Z15" s="5"/>
      <c r="AA15" s="5"/>
      <c r="AB15" s="5"/>
      <c r="AC15" s="5"/>
    </row>
    <row r="16" spans="1:29" s="31" customFormat="1" ht="32" customHeight="1">
      <c r="A16" s="312"/>
      <c r="B16" s="236" t="s">
        <v>33</v>
      </c>
      <c r="C16" s="333" t="s">
        <v>152</v>
      </c>
      <c r="D16" s="333"/>
      <c r="E16" s="333"/>
      <c r="F16" s="333"/>
      <c r="G16" s="333"/>
      <c r="H16" s="333"/>
      <c r="I16" s="333"/>
      <c r="J16" s="333"/>
      <c r="K16" s="333"/>
      <c r="L16" s="57"/>
      <c r="M16" s="5"/>
      <c r="N16" s="5"/>
      <c r="O16" s="5"/>
      <c r="P16" s="5"/>
      <c r="Q16" s="5"/>
      <c r="R16" s="5"/>
      <c r="S16" s="5"/>
      <c r="T16" s="5"/>
      <c r="U16" s="5"/>
      <c r="V16" s="5"/>
      <c r="W16" s="5"/>
      <c r="X16" s="5"/>
      <c r="Y16" s="5"/>
      <c r="Z16" s="5"/>
      <c r="AA16" s="5"/>
      <c r="AB16" s="5"/>
      <c r="AC16" s="5"/>
    </row>
    <row r="17" spans="1:29" s="31" customFormat="1" ht="60" customHeight="1">
      <c r="A17" s="312"/>
      <c r="B17" s="236" t="s">
        <v>33</v>
      </c>
      <c r="C17" s="348" t="s">
        <v>154</v>
      </c>
      <c r="D17" s="348"/>
      <c r="E17" s="348"/>
      <c r="F17" s="348"/>
      <c r="G17" s="348"/>
      <c r="H17" s="348"/>
      <c r="I17" s="348"/>
      <c r="J17" s="348"/>
      <c r="K17" s="237"/>
      <c r="L17" s="57"/>
      <c r="M17" s="5"/>
      <c r="N17" s="5"/>
      <c r="O17" s="5"/>
      <c r="P17" s="5"/>
      <c r="Q17" s="5"/>
      <c r="R17" s="5"/>
      <c r="S17" s="5"/>
      <c r="T17" s="5"/>
      <c r="U17" s="5"/>
      <c r="V17" s="5"/>
      <c r="W17" s="5"/>
      <c r="X17" s="5"/>
      <c r="Y17" s="5"/>
      <c r="Z17" s="5"/>
      <c r="AA17" s="5"/>
      <c r="AB17" s="5"/>
      <c r="AC17" s="5"/>
    </row>
    <row r="18" spans="1:29" s="26" customFormat="1" ht="15" customHeight="1">
      <c r="A18" s="312"/>
      <c r="B18" s="211" t="s">
        <v>31</v>
      </c>
      <c r="C18" s="342" t="s">
        <v>102</v>
      </c>
      <c r="D18" s="343"/>
      <c r="E18" s="343"/>
      <c r="F18" s="343"/>
      <c r="G18" s="343"/>
      <c r="H18" s="343"/>
      <c r="I18" s="343"/>
      <c r="J18" s="343"/>
      <c r="K18" s="343"/>
      <c r="L18" s="57"/>
      <c r="M18" s="5"/>
      <c r="N18" s="5"/>
      <c r="O18" s="5"/>
      <c r="P18" s="5"/>
      <c r="Q18" s="5"/>
      <c r="R18" s="5"/>
      <c r="S18" s="5"/>
      <c r="T18" s="5"/>
      <c r="U18" s="5"/>
      <c r="V18" s="5"/>
      <c r="W18" s="5"/>
      <c r="X18" s="5"/>
      <c r="Y18" s="5"/>
      <c r="Z18" s="5"/>
      <c r="AA18" s="5"/>
      <c r="AB18" s="5"/>
      <c r="AC18" s="5"/>
    </row>
    <row r="19" spans="1:29" s="26" customFormat="1" ht="15" customHeight="1">
      <c r="A19" s="312"/>
      <c r="B19" s="115" t="s">
        <v>66</v>
      </c>
      <c r="C19" s="332" t="s">
        <v>121</v>
      </c>
      <c r="D19" s="327"/>
      <c r="E19" s="327"/>
      <c r="F19" s="327"/>
      <c r="G19" s="327"/>
      <c r="H19" s="327"/>
      <c r="I19" s="327"/>
      <c r="J19" s="327"/>
      <c r="K19" s="235"/>
      <c r="L19" s="57"/>
      <c r="M19" s="5"/>
      <c r="N19" s="5"/>
      <c r="O19" s="5"/>
      <c r="P19" s="5"/>
      <c r="Q19" s="5"/>
      <c r="R19" s="5"/>
      <c r="S19" s="5"/>
      <c r="T19" s="5"/>
      <c r="U19" s="5"/>
      <c r="V19" s="5"/>
      <c r="W19" s="5"/>
      <c r="X19" s="5"/>
      <c r="Y19" s="5"/>
      <c r="Z19" s="5"/>
      <c r="AA19" s="5"/>
      <c r="AB19" s="5"/>
    </row>
    <row r="20" spans="1:29" s="14" customFormat="1" ht="15.65" customHeight="1" thickBot="1">
      <c r="A20" s="312"/>
      <c r="B20" s="238"/>
      <c r="C20" s="239"/>
      <c r="D20" s="239"/>
      <c r="E20" s="239"/>
      <c r="F20" s="239"/>
      <c r="G20" s="239"/>
      <c r="H20" s="239"/>
      <c r="I20" s="239"/>
      <c r="J20" s="239"/>
      <c r="K20" s="239"/>
      <c r="L20" s="57"/>
      <c r="M20" s="15"/>
      <c r="N20" s="15"/>
      <c r="O20" s="15"/>
      <c r="P20" s="15"/>
      <c r="Q20" s="15"/>
      <c r="R20" s="15"/>
      <c r="S20" s="15"/>
      <c r="T20" s="15"/>
      <c r="U20" s="15"/>
      <c r="V20" s="15"/>
      <c r="W20" s="15"/>
      <c r="X20" s="15"/>
      <c r="Y20" s="15"/>
      <c r="Z20" s="15"/>
      <c r="AA20" s="15"/>
      <c r="AB20" s="15"/>
      <c r="AC20" s="15"/>
    </row>
    <row r="21" spans="1:29" ht="50" customHeight="1">
      <c r="A21" s="312"/>
      <c r="B21" s="35"/>
      <c r="C21" s="35"/>
      <c r="D21" s="35"/>
      <c r="E21" s="240"/>
      <c r="F21" s="240"/>
      <c r="G21" s="241"/>
      <c r="H21" s="242" t="s">
        <v>129</v>
      </c>
      <c r="I21" s="117"/>
      <c r="J21" s="243" t="s">
        <v>130</v>
      </c>
      <c r="K21" s="21"/>
      <c r="L21" s="57"/>
      <c r="M21" s="4"/>
      <c r="N21" s="4"/>
      <c r="O21" s="4"/>
      <c r="P21" s="4"/>
      <c r="Q21" s="4"/>
      <c r="R21" s="4"/>
      <c r="S21" s="4"/>
      <c r="T21" s="4"/>
      <c r="U21" s="4"/>
      <c r="V21" s="4"/>
      <c r="W21" s="4"/>
      <c r="X21" s="4"/>
      <c r="Y21" s="4"/>
      <c r="Z21" s="4"/>
      <c r="AA21" s="4"/>
      <c r="AB21" s="4"/>
      <c r="AC21" s="4"/>
    </row>
    <row r="22" spans="1:29" ht="18.649999999999999" customHeight="1" thickBot="1">
      <c r="A22" s="312"/>
      <c r="B22" s="341"/>
      <c r="C22" s="341"/>
      <c r="D22" s="341"/>
      <c r="E22" s="341"/>
      <c r="F22" s="341"/>
      <c r="G22" s="35"/>
      <c r="H22" s="254"/>
      <c r="I22" s="117"/>
      <c r="J22" s="244" t="str">
        <f>IF(MIN(F25:F40)&gt;VLOOKUP(I46,B46:H63,7,"FALSE"),MIN(F25:F40),VLOOKUP(I46,B46:H63,7,"FALSE"))</f>
        <v>Not available, see Warnings</v>
      </c>
      <c r="K22" s="21"/>
      <c r="L22" s="57"/>
      <c r="M22" s="4"/>
      <c r="N22" s="4"/>
      <c r="O22" s="4"/>
      <c r="P22" s="4"/>
      <c r="Q22" s="4"/>
      <c r="R22" s="4"/>
      <c r="S22" s="4"/>
      <c r="T22" s="4"/>
      <c r="U22" s="4"/>
      <c r="V22" s="4"/>
      <c r="W22" s="4"/>
      <c r="X22" s="4"/>
      <c r="Y22" s="4"/>
      <c r="Z22" s="4"/>
      <c r="AA22" s="4"/>
      <c r="AB22" s="4"/>
      <c r="AC22" s="4"/>
    </row>
    <row r="23" spans="1:29" s="34" customFormat="1" ht="15" customHeight="1" thickBot="1">
      <c r="A23" s="312"/>
      <c r="B23" s="122" t="s">
        <v>89</v>
      </c>
      <c r="C23" s="245"/>
      <c r="D23" s="245"/>
      <c r="E23" s="245"/>
      <c r="F23" s="245"/>
      <c r="G23" s="245"/>
      <c r="H23" s="245"/>
      <c r="I23" s="245"/>
      <c r="J23" s="245"/>
      <c r="K23" s="246"/>
      <c r="L23" s="57"/>
      <c r="M23" s="33"/>
      <c r="N23" s="33"/>
      <c r="O23" s="33"/>
      <c r="P23" s="33"/>
      <c r="Q23" s="33"/>
      <c r="R23" s="33"/>
      <c r="S23" s="33"/>
      <c r="T23" s="33"/>
      <c r="U23" s="33"/>
      <c r="V23" s="33"/>
      <c r="W23" s="33"/>
      <c r="X23" s="33"/>
      <c r="Y23" s="33"/>
      <c r="Z23" s="33"/>
      <c r="AA23" s="33"/>
      <c r="AB23" s="33"/>
      <c r="AC23" s="33"/>
    </row>
    <row r="24" spans="1:29" ht="79" customHeight="1" thickBot="1">
      <c r="A24" s="312"/>
      <c r="B24" s="247" t="s">
        <v>18</v>
      </c>
      <c r="C24" s="193" t="s">
        <v>48</v>
      </c>
      <c r="D24" s="194" t="s">
        <v>59</v>
      </c>
      <c r="E24" s="195" t="s">
        <v>112</v>
      </c>
      <c r="F24" s="196" t="s">
        <v>49</v>
      </c>
      <c r="G24" s="197" t="s">
        <v>60</v>
      </c>
      <c r="H24" s="198" t="s">
        <v>63</v>
      </c>
      <c r="I24" s="199" t="s">
        <v>52</v>
      </c>
      <c r="J24" s="200" t="s">
        <v>110</v>
      </c>
      <c r="K24" s="219" t="s">
        <v>68</v>
      </c>
      <c r="L24" s="57"/>
      <c r="M24" s="4"/>
      <c r="N24" s="4"/>
      <c r="O24" s="4"/>
      <c r="P24" s="4"/>
      <c r="Q24" s="4"/>
      <c r="R24" s="4"/>
      <c r="S24" s="4"/>
      <c r="T24" s="4"/>
      <c r="U24" s="4"/>
      <c r="V24" s="4"/>
      <c r="W24" s="4"/>
      <c r="X24" s="4"/>
      <c r="Y24" s="4"/>
      <c r="Z24" s="4"/>
      <c r="AA24" s="4"/>
      <c r="AB24" s="4"/>
      <c r="AC24" s="4"/>
    </row>
    <row r="25" spans="1:29" ht="15" customHeight="1">
      <c r="A25" s="312"/>
      <c r="B25" s="250" t="b">
        <v>1</v>
      </c>
      <c r="C25" s="201" t="s">
        <v>2</v>
      </c>
      <c r="D25" s="261" t="str">
        <f>IF(ISBLANK('Equal Pooling (Recommended)'!C15),"",'Equal Pooling (Recommended)'!C15)</f>
        <v/>
      </c>
      <c r="E25" s="262" t="str">
        <f>IF(ISBLANK('Equal Pooling (Recommended)'!D15),"",'Equal Pooling (Recommended)'!D15)</f>
        <v/>
      </c>
      <c r="F25" s="98" t="str">
        <f t="shared" ref="F25:F39" si="0">IF(ISTEXT(E25),"",IF((D25*E25)&gt;0,D25*E25,""))</f>
        <v/>
      </c>
      <c r="G25" s="171" t="str">
        <f t="shared" ref="G25:G40" si="1">IF(OR(ISTEXT(E25),H25 ="Insufficient Cells"),"",H25/$C$44)</f>
        <v/>
      </c>
      <c r="H25" s="248" t="str">
        <f t="shared" ref="H25:H40" si="2">IF(ISTEXT(F25),"",IF(AND(B25=TRUE,$H$22&gt;F25),"Insufficient Cells",IF(F25&gt;$H$22, $H$22,F25)))</f>
        <v/>
      </c>
      <c r="I25" s="172" t="str">
        <f>IF(OR(ISTEXT(E25),H25 = "Insufficient Cells"),"",IF(ISTEXT(H25),E25,H25/D25))</f>
        <v/>
      </c>
      <c r="J25" s="100" t="str">
        <f t="shared" ref="J25:J40" si="3">IF(ISTEXT(G25),"",(IF($B$44&gt;4,G25/MAX($G$25:$G$40)*8000,G25/MAX($G$25:$G$40)*10000)))</f>
        <v/>
      </c>
      <c r="K25" s="119" t="str">
        <f t="shared" ref="K25:K40" si="4">IF(ISTEXT(H25),"", IF(H25&gt;J25*1.65/0.8,J25, ($C$44/SUM($J$25:$J$40)*J25)*0.8/1.65))</f>
        <v/>
      </c>
      <c r="L25" s="57"/>
    </row>
    <row r="26" spans="1:29" ht="15" customHeight="1">
      <c r="A26" s="312"/>
      <c r="B26" s="251" t="b">
        <v>1</v>
      </c>
      <c r="C26" s="202" t="s">
        <v>3</v>
      </c>
      <c r="D26" s="263" t="str">
        <f>IF(ISBLANK('Equal Pooling (Recommended)'!C16),"",'Equal Pooling (Recommended)'!C16)</f>
        <v/>
      </c>
      <c r="E26" s="264" t="str">
        <f>IF(ISBLANK('Equal Pooling (Recommended)'!D16),"",'Equal Pooling (Recommended)'!D16)</f>
        <v/>
      </c>
      <c r="F26" s="102" t="str">
        <f t="shared" si="0"/>
        <v/>
      </c>
      <c r="G26" s="174" t="str">
        <f t="shared" si="1"/>
        <v/>
      </c>
      <c r="H26" s="248" t="str">
        <f t="shared" si="2"/>
        <v/>
      </c>
      <c r="I26" s="175" t="str">
        <f t="shared" ref="I26:I40" si="5">IF(OR(ISTEXT(E26),H26 = "Insufficient Cells"),"",IF(ISTEXT(H26),E26,H26/D26))</f>
        <v/>
      </c>
      <c r="J26" s="105" t="str">
        <f t="shared" si="3"/>
        <v/>
      </c>
      <c r="K26" s="119" t="str">
        <f t="shared" si="4"/>
        <v/>
      </c>
      <c r="L26" s="57"/>
    </row>
    <row r="27" spans="1:29" ht="15" customHeight="1">
      <c r="A27" s="312"/>
      <c r="B27" s="250" t="b">
        <v>1</v>
      </c>
      <c r="C27" s="201" t="s">
        <v>4</v>
      </c>
      <c r="D27" s="261" t="str">
        <f>IF(ISBLANK('Equal Pooling (Recommended)'!C17),"",'Equal Pooling (Recommended)'!C17)</f>
        <v/>
      </c>
      <c r="E27" s="262" t="str">
        <f>IF(ISBLANK('Equal Pooling (Recommended)'!D17),"",'Equal Pooling (Recommended)'!D17)</f>
        <v/>
      </c>
      <c r="F27" s="98" t="str">
        <f t="shared" si="0"/>
        <v/>
      </c>
      <c r="G27" s="171" t="str">
        <f t="shared" si="1"/>
        <v/>
      </c>
      <c r="H27" s="248" t="str">
        <f t="shared" si="2"/>
        <v/>
      </c>
      <c r="I27" s="172" t="str">
        <f t="shared" si="5"/>
        <v/>
      </c>
      <c r="J27" s="100" t="str">
        <f t="shared" si="3"/>
        <v/>
      </c>
      <c r="K27" s="119" t="str">
        <f t="shared" si="4"/>
        <v/>
      </c>
      <c r="L27" s="57"/>
    </row>
    <row r="28" spans="1:29" ht="15" customHeight="1">
      <c r="A28" s="312"/>
      <c r="B28" s="251" t="b">
        <v>1</v>
      </c>
      <c r="C28" s="203" t="s">
        <v>5</v>
      </c>
      <c r="D28" s="263" t="str">
        <f>IF(ISBLANK('Equal Pooling (Recommended)'!C18),"",'Equal Pooling (Recommended)'!C18)</f>
        <v/>
      </c>
      <c r="E28" s="264" t="str">
        <f>IF(ISBLANK('Equal Pooling (Recommended)'!D18),"",'Equal Pooling (Recommended)'!D18)</f>
        <v/>
      </c>
      <c r="F28" s="102" t="str">
        <f t="shared" si="0"/>
        <v/>
      </c>
      <c r="G28" s="174" t="str">
        <f t="shared" si="1"/>
        <v/>
      </c>
      <c r="H28" s="248" t="str">
        <f t="shared" si="2"/>
        <v/>
      </c>
      <c r="I28" s="175" t="str">
        <f t="shared" si="5"/>
        <v/>
      </c>
      <c r="J28" s="105" t="str">
        <f t="shared" si="3"/>
        <v/>
      </c>
      <c r="K28" s="119" t="str">
        <f t="shared" si="4"/>
        <v/>
      </c>
      <c r="L28" s="57"/>
      <c r="M28" s="12"/>
    </row>
    <row r="29" spans="1:29" ht="15" customHeight="1">
      <c r="A29" s="312"/>
      <c r="B29" s="250" t="b">
        <v>1</v>
      </c>
      <c r="C29" s="201" t="s">
        <v>6</v>
      </c>
      <c r="D29" s="261" t="str">
        <f>IF(ISBLANK('Equal Pooling (Recommended)'!C19),"",'Equal Pooling (Recommended)'!C19)</f>
        <v/>
      </c>
      <c r="E29" s="262" t="str">
        <f>IF(ISBLANK('Equal Pooling (Recommended)'!D19),"",'Equal Pooling (Recommended)'!D19)</f>
        <v/>
      </c>
      <c r="F29" s="98" t="str">
        <f t="shared" si="0"/>
        <v/>
      </c>
      <c r="G29" s="171" t="str">
        <f t="shared" si="1"/>
        <v/>
      </c>
      <c r="H29" s="248" t="str">
        <f t="shared" si="2"/>
        <v/>
      </c>
      <c r="I29" s="172" t="str">
        <f t="shared" si="5"/>
        <v/>
      </c>
      <c r="J29" s="100" t="str">
        <f t="shared" si="3"/>
        <v/>
      </c>
      <c r="K29" s="119" t="str">
        <f t="shared" si="4"/>
        <v/>
      </c>
      <c r="L29" s="57"/>
    </row>
    <row r="30" spans="1:29" ht="15" customHeight="1">
      <c r="A30" s="312"/>
      <c r="B30" s="251" t="b">
        <v>1</v>
      </c>
      <c r="C30" s="202" t="s">
        <v>7</v>
      </c>
      <c r="D30" s="263" t="str">
        <f>IF(ISBLANK('Equal Pooling (Recommended)'!C20),"",'Equal Pooling (Recommended)'!C20)</f>
        <v/>
      </c>
      <c r="E30" s="264" t="str">
        <f>IF(ISBLANK('Equal Pooling (Recommended)'!D20),"",'Equal Pooling (Recommended)'!D20)</f>
        <v/>
      </c>
      <c r="F30" s="102" t="str">
        <f t="shared" si="0"/>
        <v/>
      </c>
      <c r="G30" s="174" t="str">
        <f t="shared" si="1"/>
        <v/>
      </c>
      <c r="H30" s="248" t="str">
        <f t="shared" si="2"/>
        <v/>
      </c>
      <c r="I30" s="175" t="str">
        <f t="shared" si="5"/>
        <v/>
      </c>
      <c r="J30" s="105" t="str">
        <f t="shared" si="3"/>
        <v/>
      </c>
      <c r="K30" s="119" t="str">
        <f t="shared" si="4"/>
        <v/>
      </c>
      <c r="L30" s="57"/>
    </row>
    <row r="31" spans="1:29" ht="15" customHeight="1">
      <c r="A31" s="312"/>
      <c r="B31" s="250" t="b">
        <v>1</v>
      </c>
      <c r="C31" s="201" t="s">
        <v>8</v>
      </c>
      <c r="D31" s="261" t="str">
        <f>IF(ISBLANK('Equal Pooling (Recommended)'!C21),"",'Equal Pooling (Recommended)'!C21)</f>
        <v/>
      </c>
      <c r="E31" s="262" t="str">
        <f>IF(ISBLANK('Equal Pooling (Recommended)'!D21),"",'Equal Pooling (Recommended)'!D21)</f>
        <v/>
      </c>
      <c r="F31" s="98" t="str">
        <f t="shared" si="0"/>
        <v/>
      </c>
      <c r="G31" s="171" t="str">
        <f t="shared" si="1"/>
        <v/>
      </c>
      <c r="H31" s="248" t="str">
        <f t="shared" si="2"/>
        <v/>
      </c>
      <c r="I31" s="172" t="str">
        <f t="shared" si="5"/>
        <v/>
      </c>
      <c r="J31" s="100" t="str">
        <f t="shared" si="3"/>
        <v/>
      </c>
      <c r="K31" s="119" t="str">
        <f t="shared" si="4"/>
        <v/>
      </c>
      <c r="L31" s="57"/>
    </row>
    <row r="32" spans="1:29" ht="15" customHeight="1">
      <c r="A32" s="312"/>
      <c r="B32" s="251" t="b">
        <v>1</v>
      </c>
      <c r="C32" s="202" t="s">
        <v>9</v>
      </c>
      <c r="D32" s="263" t="str">
        <f>IF(ISBLANK('Equal Pooling (Recommended)'!C22),"",'Equal Pooling (Recommended)'!C22)</f>
        <v/>
      </c>
      <c r="E32" s="264" t="str">
        <f>IF(ISBLANK('Equal Pooling (Recommended)'!D22),"",'Equal Pooling (Recommended)'!D22)</f>
        <v/>
      </c>
      <c r="F32" s="102" t="str">
        <f>IF(ISTEXT(E32),"",IF((D32*E32)&gt;0,D32*E32,""))</f>
        <v/>
      </c>
      <c r="G32" s="174" t="str">
        <f t="shared" si="1"/>
        <v/>
      </c>
      <c r="H32" s="248" t="str">
        <f t="shared" si="2"/>
        <v/>
      </c>
      <c r="I32" s="175" t="str">
        <f t="shared" si="5"/>
        <v/>
      </c>
      <c r="J32" s="105" t="str">
        <f t="shared" si="3"/>
        <v/>
      </c>
      <c r="K32" s="119" t="str">
        <f t="shared" si="4"/>
        <v/>
      </c>
      <c r="L32" s="57"/>
    </row>
    <row r="33" spans="1:13" ht="15" customHeight="1">
      <c r="A33" s="312"/>
      <c r="B33" s="250" t="b">
        <v>1</v>
      </c>
      <c r="C33" s="201" t="s">
        <v>10</v>
      </c>
      <c r="D33" s="261" t="str">
        <f>IF(ISBLANK('Equal Pooling (Recommended)'!C23),"",'Equal Pooling (Recommended)'!C23)</f>
        <v/>
      </c>
      <c r="E33" s="262" t="str">
        <f>IF(ISBLANK('Equal Pooling (Recommended)'!D23),"",'Equal Pooling (Recommended)'!D23)</f>
        <v/>
      </c>
      <c r="F33" s="98" t="str">
        <f t="shared" si="0"/>
        <v/>
      </c>
      <c r="G33" s="171" t="str">
        <f t="shared" si="1"/>
        <v/>
      </c>
      <c r="H33" s="248" t="str">
        <f t="shared" si="2"/>
        <v/>
      </c>
      <c r="I33" s="172" t="str">
        <f t="shared" si="5"/>
        <v/>
      </c>
      <c r="J33" s="100" t="str">
        <f t="shared" si="3"/>
        <v/>
      </c>
      <c r="K33" s="119" t="str">
        <f t="shared" si="4"/>
        <v/>
      </c>
      <c r="L33" s="57"/>
    </row>
    <row r="34" spans="1:13" ht="15" customHeight="1">
      <c r="A34" s="312"/>
      <c r="B34" s="251" t="b">
        <v>1</v>
      </c>
      <c r="C34" s="202" t="s">
        <v>11</v>
      </c>
      <c r="D34" s="263" t="str">
        <f>IF(ISBLANK('Equal Pooling (Recommended)'!C24),"",'Equal Pooling (Recommended)'!C24)</f>
        <v/>
      </c>
      <c r="E34" s="264" t="str">
        <f>IF(ISBLANK('Equal Pooling (Recommended)'!D24),"",'Equal Pooling (Recommended)'!D24)</f>
        <v/>
      </c>
      <c r="F34" s="102" t="str">
        <f t="shared" si="0"/>
        <v/>
      </c>
      <c r="G34" s="174" t="str">
        <f t="shared" si="1"/>
        <v/>
      </c>
      <c r="H34" s="248" t="str">
        <f t="shared" si="2"/>
        <v/>
      </c>
      <c r="I34" s="175" t="str">
        <f t="shared" si="5"/>
        <v/>
      </c>
      <c r="J34" s="105" t="str">
        <f t="shared" si="3"/>
        <v/>
      </c>
      <c r="K34" s="119" t="str">
        <f t="shared" si="4"/>
        <v/>
      </c>
      <c r="L34" s="57"/>
    </row>
    <row r="35" spans="1:13" ht="15" customHeight="1">
      <c r="A35" s="312"/>
      <c r="B35" s="250" t="b">
        <v>1</v>
      </c>
      <c r="C35" s="201" t="s">
        <v>12</v>
      </c>
      <c r="D35" s="261" t="str">
        <f>IF(ISBLANK('Equal Pooling (Recommended)'!C25),"",'Equal Pooling (Recommended)'!C25)</f>
        <v/>
      </c>
      <c r="E35" s="262" t="str">
        <f>IF(ISBLANK('Equal Pooling (Recommended)'!D25),"",'Equal Pooling (Recommended)'!D25)</f>
        <v/>
      </c>
      <c r="F35" s="98" t="str">
        <f t="shared" si="0"/>
        <v/>
      </c>
      <c r="G35" s="171" t="str">
        <f t="shared" si="1"/>
        <v/>
      </c>
      <c r="H35" s="248" t="str">
        <f t="shared" si="2"/>
        <v/>
      </c>
      <c r="I35" s="172" t="str">
        <f t="shared" si="5"/>
        <v/>
      </c>
      <c r="J35" s="100" t="str">
        <f t="shared" si="3"/>
        <v/>
      </c>
      <c r="K35" s="119" t="str">
        <f t="shared" si="4"/>
        <v/>
      </c>
      <c r="L35" s="57"/>
    </row>
    <row r="36" spans="1:13" ht="15" customHeight="1">
      <c r="A36" s="312"/>
      <c r="B36" s="251" t="b">
        <v>1</v>
      </c>
      <c r="C36" s="202" t="s">
        <v>13</v>
      </c>
      <c r="D36" s="263" t="str">
        <f>IF(ISBLANK('Equal Pooling (Recommended)'!C26),"",'Equal Pooling (Recommended)'!C26)</f>
        <v/>
      </c>
      <c r="E36" s="264" t="str">
        <f>IF(ISBLANK('Equal Pooling (Recommended)'!D26),"",'Equal Pooling (Recommended)'!D26)</f>
        <v/>
      </c>
      <c r="F36" s="102" t="str">
        <f t="shared" si="0"/>
        <v/>
      </c>
      <c r="G36" s="174" t="str">
        <f t="shared" si="1"/>
        <v/>
      </c>
      <c r="H36" s="248" t="str">
        <f t="shared" si="2"/>
        <v/>
      </c>
      <c r="I36" s="175" t="str">
        <f t="shared" si="5"/>
        <v/>
      </c>
      <c r="J36" s="105" t="str">
        <f t="shared" si="3"/>
        <v/>
      </c>
      <c r="K36" s="119" t="str">
        <f t="shared" si="4"/>
        <v/>
      </c>
      <c r="L36" s="57"/>
    </row>
    <row r="37" spans="1:13" ht="15" customHeight="1">
      <c r="A37" s="312"/>
      <c r="B37" s="250" t="b">
        <v>1</v>
      </c>
      <c r="C37" s="201" t="s">
        <v>14</v>
      </c>
      <c r="D37" s="261" t="str">
        <f>IF(ISBLANK('Equal Pooling (Recommended)'!C27),"",'Equal Pooling (Recommended)'!C27)</f>
        <v/>
      </c>
      <c r="E37" s="262" t="str">
        <f>IF(ISBLANK('Equal Pooling (Recommended)'!D27),"",'Equal Pooling (Recommended)'!D27)</f>
        <v/>
      </c>
      <c r="F37" s="98" t="str">
        <f t="shared" si="0"/>
        <v/>
      </c>
      <c r="G37" s="171" t="str">
        <f t="shared" si="1"/>
        <v/>
      </c>
      <c r="H37" s="248" t="str">
        <f t="shared" si="2"/>
        <v/>
      </c>
      <c r="I37" s="172" t="str">
        <f t="shared" si="5"/>
        <v/>
      </c>
      <c r="J37" s="100" t="str">
        <f t="shared" si="3"/>
        <v/>
      </c>
      <c r="K37" s="119" t="str">
        <f t="shared" si="4"/>
        <v/>
      </c>
      <c r="L37" s="57"/>
    </row>
    <row r="38" spans="1:13" ht="15" customHeight="1">
      <c r="A38" s="312"/>
      <c r="B38" s="251" t="b">
        <v>1</v>
      </c>
      <c r="C38" s="202" t="s">
        <v>15</v>
      </c>
      <c r="D38" s="263" t="str">
        <f>IF(ISBLANK('Equal Pooling (Recommended)'!C28),"",'Equal Pooling (Recommended)'!C28)</f>
        <v/>
      </c>
      <c r="E38" s="264" t="str">
        <f>IF(ISBLANK('Equal Pooling (Recommended)'!D28),"",'Equal Pooling (Recommended)'!D28)</f>
        <v/>
      </c>
      <c r="F38" s="102" t="str">
        <f t="shared" si="0"/>
        <v/>
      </c>
      <c r="G38" s="174" t="str">
        <f t="shared" si="1"/>
        <v/>
      </c>
      <c r="H38" s="248" t="str">
        <f t="shared" si="2"/>
        <v/>
      </c>
      <c r="I38" s="175" t="str">
        <f t="shared" si="5"/>
        <v/>
      </c>
      <c r="J38" s="105" t="str">
        <f t="shared" si="3"/>
        <v/>
      </c>
      <c r="K38" s="119" t="str">
        <f t="shared" si="4"/>
        <v/>
      </c>
      <c r="L38" s="57"/>
    </row>
    <row r="39" spans="1:13" ht="15" customHeight="1">
      <c r="A39" s="312"/>
      <c r="B39" s="250" t="b">
        <v>1</v>
      </c>
      <c r="C39" s="201" t="s">
        <v>16</v>
      </c>
      <c r="D39" s="261" t="str">
        <f>IF(ISBLANK('Equal Pooling (Recommended)'!C29),"",'Equal Pooling (Recommended)'!C29)</f>
        <v/>
      </c>
      <c r="E39" s="262" t="str">
        <f>IF(ISBLANK('Equal Pooling (Recommended)'!D29),"",'Equal Pooling (Recommended)'!D29)</f>
        <v/>
      </c>
      <c r="F39" s="98" t="str">
        <f t="shared" si="0"/>
        <v/>
      </c>
      <c r="G39" s="171" t="str">
        <f t="shared" si="1"/>
        <v/>
      </c>
      <c r="H39" s="248" t="str">
        <f t="shared" si="2"/>
        <v/>
      </c>
      <c r="I39" s="172" t="str">
        <f t="shared" si="5"/>
        <v/>
      </c>
      <c r="J39" s="100" t="str">
        <f t="shared" si="3"/>
        <v/>
      </c>
      <c r="K39" s="119" t="str">
        <f t="shared" si="4"/>
        <v/>
      </c>
      <c r="L39" s="57"/>
    </row>
    <row r="40" spans="1:13" ht="15" customHeight="1" thickBot="1">
      <c r="A40" s="312"/>
      <c r="B40" s="252" t="b">
        <v>1</v>
      </c>
      <c r="C40" s="204" t="s">
        <v>17</v>
      </c>
      <c r="D40" s="265" t="str">
        <f>IF(ISBLANK('Equal Pooling (Recommended)'!C30),"",'Equal Pooling (Recommended)'!C30)</f>
        <v/>
      </c>
      <c r="E40" s="266" t="str">
        <f>IF(ISBLANK('Equal Pooling (Recommended)'!D30),"",'Equal Pooling (Recommended)'!D30)</f>
        <v/>
      </c>
      <c r="F40" s="205" t="str">
        <f>IF(ISTEXT(E40),"",IF((D40*E40)&gt;0,D40*E40,""))</f>
        <v/>
      </c>
      <c r="G40" s="206" t="str">
        <f t="shared" si="1"/>
        <v/>
      </c>
      <c r="H40" s="249" t="str">
        <f t="shared" si="2"/>
        <v/>
      </c>
      <c r="I40" s="207" t="str">
        <f t="shared" si="5"/>
        <v/>
      </c>
      <c r="J40" s="111" t="str">
        <f t="shared" si="3"/>
        <v/>
      </c>
      <c r="K40" s="120" t="str">
        <f t="shared" si="4"/>
        <v/>
      </c>
      <c r="L40" s="57"/>
    </row>
    <row r="41" spans="1:13" ht="15" customHeight="1">
      <c r="A41" s="312"/>
      <c r="B41" s="32"/>
      <c r="C41" s="32"/>
      <c r="D41" s="32"/>
      <c r="E41" s="32"/>
      <c r="F41" s="32"/>
      <c r="G41" s="32"/>
      <c r="H41" s="32"/>
      <c r="I41" s="32"/>
      <c r="J41" s="32"/>
      <c r="K41" s="32"/>
      <c r="L41" s="57"/>
    </row>
    <row r="42" spans="1:13" ht="15" customHeight="1" thickBot="1">
      <c r="A42" s="312"/>
      <c r="B42" s="227" t="s">
        <v>88</v>
      </c>
      <c r="C42" s="32"/>
      <c r="D42" s="32"/>
      <c r="E42" s="32"/>
      <c r="F42" s="32"/>
      <c r="G42" s="32"/>
      <c r="H42" s="32"/>
      <c r="I42" s="32"/>
      <c r="J42" s="32"/>
      <c r="K42" s="32"/>
      <c r="L42" s="57"/>
    </row>
    <row r="43" spans="1:13" ht="48" customHeight="1">
      <c r="A43" s="312"/>
      <c r="B43" s="123" t="s">
        <v>64</v>
      </c>
      <c r="C43" s="124" t="s">
        <v>71</v>
      </c>
      <c r="D43" s="125" t="s">
        <v>58</v>
      </c>
      <c r="E43" s="325" t="str">
        <f>IF(COUNTIF(D68:D82,"TRUE")&gt;=1,"WARNING:"&amp;CHAR(10)&amp;_xlfn.TEXTJOIN(CHAR(10),TRUE,E68:E82),"")</f>
        <v>WARNING:
•  Total Cells Pooled for wash is below the recommended minimum of 200,000 cells. Adjust the number in the User-defined Cell Numbers per Sample and/or exclude barcodes from 
   normalization, or consider an alternative pooling strategy.
•  No suggestion available that maintains equal representation and a total of 200,000 cells pooled. Set Include in Normalization to FALSE for all samples, then set the
   User-defined Cell Numbers per Sample equal to the number of cells present in the sample with the lowest Total Cells in Hybridization. Increase if the Total Cells Pooled is too low to 
   reliably pellet during washing. To minimize cell loss, see Tips &amp; Best Practices: Sample Washing &amp; Recovery in User Guide.</v>
      </c>
      <c r="F43" s="303"/>
      <c r="G43" s="303"/>
      <c r="H43" s="303"/>
      <c r="I43" s="303"/>
      <c r="J43" s="303"/>
      <c r="K43" s="303"/>
      <c r="L43" s="57"/>
      <c r="M43" s="271"/>
    </row>
    <row r="44" spans="1:13" ht="64.25" customHeight="1" thickBot="1">
      <c r="A44" s="312"/>
      <c r="B44" s="126">
        <f>COUNTIF(F25:F40,"&gt;0")</f>
        <v>0</v>
      </c>
      <c r="C44" s="127">
        <f>SUM(H25:H40)</f>
        <v>0</v>
      </c>
      <c r="D44" s="128">
        <f>IF(C44&gt;SUM(J25:J40)*1.65/0.8,SUM(J25:J40), SUM(K25:K40))</f>
        <v>0</v>
      </c>
      <c r="E44" s="325"/>
      <c r="F44" s="303"/>
      <c r="G44" s="303"/>
      <c r="H44" s="303"/>
      <c r="I44" s="303"/>
      <c r="J44" s="303"/>
      <c r="K44" s="303"/>
      <c r="L44" s="57"/>
    </row>
    <row r="45" spans="1:13" ht="15" customHeight="1">
      <c r="A45" s="35"/>
      <c r="B45" s="32"/>
      <c r="C45" s="32"/>
      <c r="D45" s="32"/>
      <c r="E45" s="32"/>
      <c r="F45" s="32"/>
      <c r="G45" s="32"/>
      <c r="H45" s="32"/>
      <c r="I45" s="32"/>
      <c r="J45" s="32"/>
      <c r="K45" s="32"/>
      <c r="L45" s="57"/>
    </row>
    <row r="46" spans="1:13" ht="54" hidden="1" customHeight="1" thickBot="1">
      <c r="A46" s="35"/>
      <c r="B46" s="18" t="s">
        <v>73</v>
      </c>
      <c r="C46" s="19" t="s">
        <v>19</v>
      </c>
      <c r="D46" s="19" t="s">
        <v>20</v>
      </c>
      <c r="E46" s="19" t="s">
        <v>75</v>
      </c>
      <c r="F46" s="19" t="s">
        <v>21</v>
      </c>
      <c r="G46" s="19" t="s">
        <v>22</v>
      </c>
      <c r="H46" s="19" t="s">
        <v>72</v>
      </c>
      <c r="I46" s="334">
        <f>COUNTIF(F25:F40, "&gt;="&amp;VLOOKUP(COUNTIF(F25:F40, "&gt;="&amp;VLOOKUP(COUNTIF(F25:F40, "&gt;="&amp;VLOOKUP(COUNTIF(F25:F40, "&gt;="&amp;VLOOKUP(COUNTIF(F25:F40, "&gt;="&amp;VLOOKUP(COUNTIF(F25:F40, "&gt;="&amp;VLOOKUP(COUNTIF(F25:F40, "&gt;="&amp;VLOOKUP(COUNTIF(F25:F40, "&gt;="&amp;VLOOKUP(COUNTIF(F25:F40, "&gt;="&amp;VLOOKUP(COUNTIF(F25:F40, "&gt;="&amp;VLOOKUP(COUNTIF(F25:F40, "&gt;="&amp;VLOOKUP(COUNTIF(F25:F40, "&gt;="&amp;VLOOKUP(COUNTIF(F25:F40, "&gt;="&amp;VLOOKUP(COUNTIF(F25:F40, "&gt;="&amp;VLOOKUP(COUNTIF(F25:F40, "&gt;="&amp;VLOOKUP(COUNTIF(F25:F40, "&gt;="&amp;VLOOKUP(COUNTIF(F25:F40, "&gt;="&amp;VLOOKUP(COUNTIF(F25:F40, "&gt;="&amp;VLOOKUP(COUNTIF(F25:F40, "&gt;="&amp;VLOOKUP(COUNTIF(F25:F40,"&gt;0"),B46:H63,7,"FALSE")),B46:H63,7,"FALSE")),B46:H63,7,"FALSE")),B46:H63,7,"FALSE")),B46:H63,7,"FALSE")),B46:H63,7,"FALSE")),B46:H63,7,"FALSE")),B46:H63,7,"FALSE")),B46:H63,7,"FALSE")),B46:H63,7,"FALSE")),B46:H63,7,"FALSE")),B46:H63,7,"FALSE")),B46:H63,7,"FALSE")),B46:H63,7,"FALSE")),B46:H63,7,"FALSE")),B46:H63,7,"FALSE")),B46:H63,7,"FALSE")),B46:H63,7,"FALSE")),B46:H63,7,"FALSE"))</f>
        <v>0</v>
      </c>
      <c r="J46" s="335"/>
      <c r="K46" s="336"/>
      <c r="L46" s="57"/>
    </row>
    <row r="47" spans="1:13" ht="15" hidden="1" customHeight="1">
      <c r="A47" s="35"/>
      <c r="B47" s="61">
        <v>0</v>
      </c>
      <c r="C47" s="62"/>
      <c r="D47" s="62"/>
      <c r="E47" s="62"/>
      <c r="F47" s="62"/>
      <c r="G47" s="63">
        <v>200000</v>
      </c>
      <c r="H47" s="64" t="s">
        <v>106</v>
      </c>
      <c r="I47" s="337"/>
      <c r="J47" s="337"/>
      <c r="K47" s="338"/>
      <c r="L47" s="57"/>
    </row>
    <row r="48" spans="1:13" ht="15" hidden="1" customHeight="1">
      <c r="A48" s="35"/>
      <c r="B48" s="23">
        <v>1</v>
      </c>
      <c r="C48" s="24">
        <v>10000</v>
      </c>
      <c r="D48" s="24">
        <v>16500</v>
      </c>
      <c r="E48" s="24">
        <v>33000</v>
      </c>
      <c r="F48" s="24">
        <v>33000</v>
      </c>
      <c r="G48" s="25">
        <v>200000</v>
      </c>
      <c r="H48" s="65">
        <v>200000</v>
      </c>
      <c r="I48" s="337"/>
      <c r="J48" s="337"/>
      <c r="K48" s="338"/>
      <c r="L48" s="57"/>
    </row>
    <row r="49" spans="1:12" ht="15" hidden="1" customHeight="1">
      <c r="A49" s="35"/>
      <c r="B49" s="20">
        <v>2</v>
      </c>
      <c r="C49" s="21">
        <v>20000</v>
      </c>
      <c r="D49" s="21">
        <v>33000</v>
      </c>
      <c r="E49" s="21">
        <v>33000</v>
      </c>
      <c r="F49" s="21">
        <v>66000</v>
      </c>
      <c r="G49" s="22">
        <v>200000</v>
      </c>
      <c r="H49" s="66">
        <v>100000</v>
      </c>
      <c r="I49" s="337"/>
      <c r="J49" s="337"/>
      <c r="K49" s="338"/>
      <c r="L49" s="57"/>
    </row>
    <row r="50" spans="1:12" ht="15" hidden="1" customHeight="1">
      <c r="A50" s="35"/>
      <c r="B50" s="23">
        <v>3</v>
      </c>
      <c r="C50" s="24">
        <v>30000</v>
      </c>
      <c r="D50" s="24">
        <v>49500</v>
      </c>
      <c r="E50" s="24">
        <v>33000</v>
      </c>
      <c r="F50" s="24">
        <v>99000</v>
      </c>
      <c r="G50" s="25">
        <v>200000</v>
      </c>
      <c r="H50" s="65">
        <v>66666.666666666672</v>
      </c>
      <c r="I50" s="337"/>
      <c r="J50" s="337"/>
      <c r="K50" s="338"/>
      <c r="L50" s="57"/>
    </row>
    <row r="51" spans="1:12" ht="15" hidden="1" customHeight="1">
      <c r="A51" s="35"/>
      <c r="B51" s="20">
        <v>4</v>
      </c>
      <c r="C51" s="21">
        <v>40000</v>
      </c>
      <c r="D51" s="21">
        <v>66000</v>
      </c>
      <c r="E51" s="21">
        <v>33000</v>
      </c>
      <c r="F51" s="21">
        <v>132000</v>
      </c>
      <c r="G51" s="22">
        <v>200000</v>
      </c>
      <c r="H51" s="66">
        <v>50000</v>
      </c>
      <c r="I51" s="337"/>
      <c r="J51" s="337"/>
      <c r="K51" s="338"/>
      <c r="L51" s="57"/>
    </row>
    <row r="52" spans="1:12" ht="15" hidden="1" customHeight="1">
      <c r="A52" s="35"/>
      <c r="B52" s="23">
        <v>5</v>
      </c>
      <c r="C52" s="24">
        <v>40000</v>
      </c>
      <c r="D52" s="24">
        <v>66000</v>
      </c>
      <c r="E52" s="24">
        <v>26400</v>
      </c>
      <c r="F52" s="24">
        <v>132000</v>
      </c>
      <c r="G52" s="25">
        <v>200000</v>
      </c>
      <c r="H52" s="65">
        <v>40000</v>
      </c>
      <c r="I52" s="337"/>
      <c r="J52" s="337"/>
      <c r="K52" s="338"/>
      <c r="L52" s="57"/>
    </row>
    <row r="53" spans="1:12" ht="15" hidden="1" customHeight="1">
      <c r="A53" s="35"/>
      <c r="B53" s="20">
        <v>6</v>
      </c>
      <c r="C53" s="21">
        <v>48000</v>
      </c>
      <c r="D53" s="21">
        <v>79200</v>
      </c>
      <c r="E53" s="21">
        <v>26400</v>
      </c>
      <c r="F53" s="21">
        <v>158400</v>
      </c>
      <c r="G53" s="22">
        <v>200000</v>
      </c>
      <c r="H53" s="66">
        <v>33333.333333333336</v>
      </c>
      <c r="I53" s="337"/>
      <c r="J53" s="337"/>
      <c r="K53" s="338"/>
      <c r="L53" s="57"/>
    </row>
    <row r="54" spans="1:12" ht="15" hidden="1" customHeight="1">
      <c r="A54" s="35"/>
      <c r="B54" s="23">
        <v>7</v>
      </c>
      <c r="C54" s="24">
        <v>56000</v>
      </c>
      <c r="D54" s="24">
        <v>92400</v>
      </c>
      <c r="E54" s="24">
        <v>26400</v>
      </c>
      <c r="F54" s="24">
        <v>184800</v>
      </c>
      <c r="G54" s="25">
        <v>200000</v>
      </c>
      <c r="H54" s="65">
        <v>28571.428571428572</v>
      </c>
      <c r="I54" s="337"/>
      <c r="J54" s="337"/>
      <c r="K54" s="338"/>
      <c r="L54" s="57"/>
    </row>
    <row r="55" spans="1:12" ht="15" hidden="1" customHeight="1">
      <c r="A55" s="35"/>
      <c r="B55" s="20">
        <v>8</v>
      </c>
      <c r="C55" s="21">
        <v>64000</v>
      </c>
      <c r="D55" s="21">
        <v>105600</v>
      </c>
      <c r="E55" s="21">
        <v>26400</v>
      </c>
      <c r="F55" s="21">
        <v>211200</v>
      </c>
      <c r="G55" s="22">
        <v>211200</v>
      </c>
      <c r="H55" s="66">
        <v>26400</v>
      </c>
      <c r="I55" s="337"/>
      <c r="J55" s="337"/>
      <c r="K55" s="338"/>
      <c r="L55" s="57"/>
    </row>
    <row r="56" spans="1:12" ht="15" hidden="1" customHeight="1">
      <c r="A56" s="35"/>
      <c r="B56" s="23">
        <v>9</v>
      </c>
      <c r="C56" s="24">
        <v>72000</v>
      </c>
      <c r="D56" s="24">
        <v>118800</v>
      </c>
      <c r="E56" s="24">
        <v>26400</v>
      </c>
      <c r="F56" s="24">
        <v>237600</v>
      </c>
      <c r="G56" s="25">
        <v>237600</v>
      </c>
      <c r="H56" s="65">
        <v>26400</v>
      </c>
      <c r="I56" s="337"/>
      <c r="J56" s="337"/>
      <c r="K56" s="338"/>
      <c r="L56" s="57"/>
    </row>
    <row r="57" spans="1:12" ht="15" hidden="1" customHeight="1">
      <c r="A57" s="35"/>
      <c r="B57" s="20">
        <v>10</v>
      </c>
      <c r="C57" s="21">
        <v>80000</v>
      </c>
      <c r="D57" s="21">
        <v>132000</v>
      </c>
      <c r="E57" s="21">
        <v>26400</v>
      </c>
      <c r="F57" s="21">
        <v>264000</v>
      </c>
      <c r="G57" s="22">
        <v>264000</v>
      </c>
      <c r="H57" s="66">
        <v>26400</v>
      </c>
      <c r="I57" s="337"/>
      <c r="J57" s="337"/>
      <c r="K57" s="338"/>
      <c r="L57" s="57"/>
    </row>
    <row r="58" spans="1:12" ht="15" hidden="1" customHeight="1">
      <c r="A58" s="35"/>
      <c r="B58" s="23">
        <v>11</v>
      </c>
      <c r="C58" s="24">
        <v>88000</v>
      </c>
      <c r="D58" s="24">
        <v>145200</v>
      </c>
      <c r="E58" s="24">
        <v>26400</v>
      </c>
      <c r="F58" s="24">
        <v>290400</v>
      </c>
      <c r="G58" s="25">
        <v>290400</v>
      </c>
      <c r="H58" s="65">
        <v>26400</v>
      </c>
      <c r="I58" s="337"/>
      <c r="J58" s="337"/>
      <c r="K58" s="338"/>
      <c r="L58" s="57"/>
    </row>
    <row r="59" spans="1:12" ht="15" hidden="1" customHeight="1">
      <c r="A59" s="35"/>
      <c r="B59" s="20">
        <v>12</v>
      </c>
      <c r="C59" s="21">
        <v>96000</v>
      </c>
      <c r="D59" s="21">
        <v>158400</v>
      </c>
      <c r="E59" s="21">
        <v>26400</v>
      </c>
      <c r="F59" s="21">
        <v>316800</v>
      </c>
      <c r="G59" s="22">
        <v>316800</v>
      </c>
      <c r="H59" s="66">
        <v>26400</v>
      </c>
      <c r="I59" s="337"/>
      <c r="J59" s="337"/>
      <c r="K59" s="338"/>
      <c r="L59" s="57"/>
    </row>
    <row r="60" spans="1:12" ht="15" hidden="1" customHeight="1">
      <c r="A60" s="35"/>
      <c r="B60" s="23">
        <v>13</v>
      </c>
      <c r="C60" s="24">
        <v>104000</v>
      </c>
      <c r="D60" s="24">
        <v>171600</v>
      </c>
      <c r="E60" s="24">
        <v>26400</v>
      </c>
      <c r="F60" s="24">
        <v>343200</v>
      </c>
      <c r="G60" s="25">
        <v>343200</v>
      </c>
      <c r="H60" s="65">
        <v>26400</v>
      </c>
      <c r="I60" s="337"/>
      <c r="J60" s="337"/>
      <c r="K60" s="338"/>
      <c r="L60" s="57"/>
    </row>
    <row r="61" spans="1:12" ht="15" hidden="1" customHeight="1">
      <c r="A61" s="35"/>
      <c r="B61" s="20">
        <v>14</v>
      </c>
      <c r="C61" s="21">
        <v>112000</v>
      </c>
      <c r="D61" s="21">
        <v>184800</v>
      </c>
      <c r="E61" s="21">
        <v>26400</v>
      </c>
      <c r="F61" s="21">
        <v>369600</v>
      </c>
      <c r="G61" s="22">
        <v>369600</v>
      </c>
      <c r="H61" s="66">
        <v>26400</v>
      </c>
      <c r="I61" s="337"/>
      <c r="J61" s="337"/>
      <c r="K61" s="338"/>
      <c r="L61" s="57"/>
    </row>
    <row r="62" spans="1:12" ht="15" hidden="1" customHeight="1">
      <c r="A62" s="35"/>
      <c r="B62" s="23">
        <v>15</v>
      </c>
      <c r="C62" s="24">
        <v>120000</v>
      </c>
      <c r="D62" s="24">
        <v>198000</v>
      </c>
      <c r="E62" s="24">
        <v>26400</v>
      </c>
      <c r="F62" s="24">
        <v>396000</v>
      </c>
      <c r="G62" s="25">
        <v>396000</v>
      </c>
      <c r="H62" s="65">
        <v>26400</v>
      </c>
      <c r="I62" s="337"/>
      <c r="J62" s="337"/>
      <c r="K62" s="338"/>
      <c r="L62" s="57"/>
    </row>
    <row r="63" spans="1:12" ht="15" hidden="1" customHeight="1" thickBot="1">
      <c r="A63" s="35"/>
      <c r="B63" s="67">
        <v>16</v>
      </c>
      <c r="C63" s="60">
        <v>128000</v>
      </c>
      <c r="D63" s="60">
        <v>211200</v>
      </c>
      <c r="E63" s="60">
        <v>26400</v>
      </c>
      <c r="F63" s="60">
        <v>422400</v>
      </c>
      <c r="G63" s="68">
        <v>422400</v>
      </c>
      <c r="H63" s="69">
        <v>26400</v>
      </c>
      <c r="I63" s="339"/>
      <c r="J63" s="339"/>
      <c r="K63" s="340"/>
      <c r="L63" s="57"/>
    </row>
    <row r="64" spans="1:12" ht="15" hidden="1" customHeight="1">
      <c r="A64" s="35"/>
      <c r="B64" s="35"/>
      <c r="C64" s="35"/>
      <c r="D64" s="35"/>
      <c r="E64" s="35"/>
      <c r="F64" s="35"/>
      <c r="G64" s="35"/>
      <c r="H64" s="35"/>
      <c r="I64" s="35"/>
      <c r="J64" s="35"/>
      <c r="K64" s="35"/>
      <c r="L64" s="57"/>
    </row>
    <row r="65" spans="1:12" ht="15" hidden="1" customHeight="1">
      <c r="A65" s="35"/>
      <c r="B65" s="35"/>
      <c r="C65" s="35"/>
      <c r="D65" s="35"/>
      <c r="E65" s="35"/>
      <c r="F65" s="35"/>
      <c r="G65" s="35"/>
      <c r="H65" s="35"/>
      <c r="I65" s="35"/>
      <c r="J65" s="35"/>
      <c r="K65" s="35"/>
      <c r="L65" s="57"/>
    </row>
    <row r="66" spans="1:12" ht="13" hidden="1" thickBot="1">
      <c r="A66" s="35"/>
      <c r="B66" s="35"/>
      <c r="C66" s="32"/>
      <c r="D66" s="36"/>
      <c r="E66" s="11"/>
      <c r="F66" s="37"/>
      <c r="G66" s="11"/>
      <c r="H66" s="35"/>
      <c r="I66" s="35"/>
      <c r="J66" s="35"/>
      <c r="K66" s="35"/>
      <c r="L66" s="57"/>
    </row>
    <row r="67" spans="1:12" ht="49" hidden="1" customHeight="1">
      <c r="A67" s="35"/>
      <c r="B67" s="39" t="s">
        <v>92</v>
      </c>
      <c r="C67" s="40" t="s">
        <v>98</v>
      </c>
      <c r="D67" s="41" t="s">
        <v>93</v>
      </c>
      <c r="E67" s="42" t="s">
        <v>99</v>
      </c>
      <c r="F67" s="37"/>
      <c r="G67" s="38"/>
      <c r="H67" s="35"/>
      <c r="I67" s="35"/>
      <c r="J67" s="35"/>
      <c r="K67" s="35"/>
      <c r="L67" s="57"/>
    </row>
    <row r="68" spans="1:12" ht="137.5" hidden="1">
      <c r="A68" s="35"/>
      <c r="B68" s="45" t="s">
        <v>94</v>
      </c>
      <c r="C68" s="46">
        <v>1</v>
      </c>
      <c r="D68" s="47" t="b">
        <f>IF(C44&lt;200000,TRUE,FALSE)</f>
        <v>1</v>
      </c>
      <c r="E68" s="43" t="str">
        <f>IF(D68,"•  Total Cells Pooled for wash is below the recommended minimum of 200,000 cells. Adjust the number in the User-defined Cell Numbers per Sample and/or exclude barcodes from "&amp;CHAR(10)&amp; "   normalization, or consider an alternative pooling strategy.","")</f>
        <v>•  Total Cells Pooled for wash is below the recommended minimum of 200,000 cells. Adjust the number in the User-defined Cell Numbers per Sample and/or exclude barcodes from 
   normalization, or consider an alternative pooling strategy.</v>
      </c>
      <c r="F68" s="37"/>
      <c r="G68" s="38"/>
      <c r="H68" s="35"/>
      <c r="I68" s="35"/>
      <c r="J68" s="35"/>
      <c r="K68" s="35"/>
      <c r="L68" s="57"/>
    </row>
    <row r="69" spans="1:12" ht="50" hidden="1">
      <c r="A69" s="35"/>
      <c r="B69" s="51" t="s">
        <v>95</v>
      </c>
      <c r="C69" s="52">
        <v>2</v>
      </c>
      <c r="D69" s="53" t="b">
        <f>IF(C44&gt;=(SUM(J25:J40)*1.65/0.8), FALSE, TRUE)</f>
        <v>0</v>
      </c>
      <c r="E69" s="54" t="str">
        <f>IF(D69,"•  Total number of cells added to wash is not sufficient to achieve the maximum supported number of cells targeted per GEM lane. The maximum possible cell number is  "&amp;CHAR(10)&amp; "   displayed (assumes 20% cell loss during washes). If this cell number is insufficient for your experiment, consider an alternative pooling strategy.","")</f>
        <v/>
      </c>
      <c r="F69" s="37"/>
      <c r="G69" s="38"/>
      <c r="H69" s="35"/>
      <c r="I69" s="35"/>
      <c r="J69" s="35"/>
      <c r="K69" s="35"/>
      <c r="L69" s="57"/>
    </row>
    <row r="70" spans="1:12" ht="25" hidden="1">
      <c r="A70" s="35"/>
      <c r="B70" s="45" t="s">
        <v>96</v>
      </c>
      <c r="C70" s="46">
        <v>3</v>
      </c>
      <c r="D70" s="46" t="b">
        <f>IF(COUNTIF(I25:I40, "&lt;2")&gt;=1,TRUE,FALSE)</f>
        <v>0</v>
      </c>
      <c r="E70" s="43" t="str">
        <f>IF(D70,"•  One or more samples have a low transfer volume that may result in higer cells-per-barcode variability. Verify cell concentrations are entered correctly, then dilute "&amp;CHAR(10)&amp; "   with addtional post-hyb wash buffer and recount if necessary.","")</f>
        <v/>
      </c>
      <c r="F70" s="37"/>
      <c r="G70" s="38"/>
      <c r="H70" s="35"/>
      <c r="I70" s="35"/>
      <c r="J70" s="35"/>
      <c r="K70" s="35"/>
      <c r="L70" s="57"/>
    </row>
    <row r="71" spans="1:12" ht="37.5" hidden="1">
      <c r="A71" s="35"/>
      <c r="B71" s="51" t="s">
        <v>97</v>
      </c>
      <c r="C71" s="52">
        <v>4</v>
      </c>
      <c r="D71" s="52" t="b">
        <f>IF(COUNTIF(F25:F40, "&gt;5000000")&gt;=1,TRUE,FALSE)</f>
        <v>0</v>
      </c>
      <c r="E71" s="54" t="str">
        <f>IF(D71,"•  Greater than 5 million cells present in one or more samples. Verify that cell concentrations and volumes are entered correctly.","")</f>
        <v/>
      </c>
      <c r="F71" s="37"/>
      <c r="G71" s="38"/>
      <c r="H71" s="35"/>
      <c r="I71" s="35"/>
      <c r="J71" s="35"/>
      <c r="K71" s="35"/>
      <c r="L71" s="57"/>
    </row>
    <row r="72" spans="1:12" ht="12.5" hidden="1">
      <c r="A72" s="35"/>
      <c r="B72" s="48"/>
      <c r="C72" s="21"/>
      <c r="D72" s="46"/>
      <c r="E72" s="43"/>
      <c r="F72" s="37"/>
      <c r="G72" s="38"/>
      <c r="H72" s="35"/>
      <c r="I72" s="35"/>
      <c r="J72" s="35"/>
      <c r="K72" s="35"/>
      <c r="L72" s="57"/>
    </row>
    <row r="73" spans="1:12" ht="275" hidden="1">
      <c r="A73" s="35"/>
      <c r="B73" s="55" t="s">
        <v>105</v>
      </c>
      <c r="C73" s="52">
        <v>6</v>
      </c>
      <c r="D73" s="53" t="b">
        <f>IF(I46=0,TRUE,FALSE)</f>
        <v>1</v>
      </c>
      <c r="E73" s="54" t="str">
        <f>IF(D73,"•  No suggestion available that maintains equal representation and a total of 200,000 cells pooled. Set Include in Normalization to FALSE for all samples, then set the"&amp;CHAR(10)&amp;"   User-defined Cell Numbers per Sample equal to the number of cells present in the sample with the lowest Total Cells in Hybridization. Increase if the Total Cells Pooled is too low to "&amp;CHAR(10)&amp;"   reliably pellet during washing. To minimize cell loss, see Tips &amp; Best Practices: Sample Washing &amp; Recovery in User Guide.","")</f>
        <v>•  No suggestion available that maintains equal representation and a total of 200,000 cells pooled. Set Include in Normalization to FALSE for all samples, then set the
   User-defined Cell Numbers per Sample equal to the number of cells present in the sample with the lowest Total Cells in Hybridization. Increase if the Total Cells Pooled is too low to 
   reliably pellet during washing. To minimize cell loss, see Tips &amp; Best Practices: Sample Washing &amp; Recovery in User Guide.</v>
      </c>
      <c r="F73" s="37"/>
      <c r="G73" s="38"/>
      <c r="H73" s="35"/>
      <c r="I73" s="35"/>
      <c r="J73" s="35"/>
      <c r="K73" s="35"/>
      <c r="L73" s="57"/>
    </row>
    <row r="74" spans="1:12" ht="12.5" hidden="1">
      <c r="A74" s="35"/>
      <c r="B74" s="48"/>
      <c r="C74" s="32"/>
      <c r="D74" s="47"/>
      <c r="E74" s="43"/>
      <c r="F74" s="37"/>
      <c r="G74" s="38"/>
      <c r="H74" s="35"/>
      <c r="I74" s="35"/>
      <c r="J74" s="35"/>
      <c r="K74" s="35"/>
      <c r="L74" s="57"/>
    </row>
    <row r="75" spans="1:12" ht="12.5" hidden="1">
      <c r="A75" s="35"/>
      <c r="B75" s="55"/>
      <c r="C75" s="56"/>
      <c r="D75" s="53"/>
      <c r="E75" s="54"/>
      <c r="F75" s="37"/>
      <c r="G75" s="38"/>
      <c r="H75" s="35"/>
      <c r="I75" s="35"/>
      <c r="J75" s="35"/>
      <c r="K75" s="35"/>
      <c r="L75" s="57"/>
    </row>
    <row r="76" spans="1:12" ht="12.5" hidden="1">
      <c r="A76" s="35"/>
      <c r="B76" s="48"/>
      <c r="C76" s="32"/>
      <c r="D76" s="47"/>
      <c r="E76" s="43"/>
      <c r="F76" s="37"/>
      <c r="G76" s="38"/>
      <c r="H76" s="35"/>
      <c r="I76" s="35"/>
      <c r="J76" s="35"/>
      <c r="K76" s="35"/>
      <c r="L76" s="57"/>
    </row>
    <row r="77" spans="1:12" ht="12.5" hidden="1">
      <c r="A77" s="35"/>
      <c r="B77" s="55"/>
      <c r="C77" s="52"/>
      <c r="D77" s="52"/>
      <c r="E77" s="54"/>
      <c r="F77" s="37"/>
      <c r="G77" s="38"/>
      <c r="H77" s="35"/>
      <c r="I77" s="35"/>
      <c r="J77" s="35"/>
      <c r="K77" s="35"/>
      <c r="L77" s="57"/>
    </row>
    <row r="78" spans="1:12" ht="12.5" hidden="1">
      <c r="A78" s="35"/>
      <c r="B78" s="48"/>
      <c r="C78" s="46"/>
      <c r="D78" s="46"/>
      <c r="E78" s="43"/>
      <c r="F78" s="37"/>
      <c r="G78" s="38"/>
      <c r="H78" s="35"/>
      <c r="I78" s="35"/>
      <c r="J78" s="35"/>
      <c r="K78" s="35"/>
      <c r="L78" s="57"/>
    </row>
    <row r="79" spans="1:12" ht="12.5" hidden="1">
      <c r="A79" s="35"/>
      <c r="B79" s="55"/>
      <c r="C79" s="52"/>
      <c r="D79" s="52"/>
      <c r="E79" s="54"/>
      <c r="F79" s="37"/>
      <c r="G79" s="38"/>
      <c r="H79" s="35"/>
      <c r="I79" s="35"/>
      <c r="J79" s="35"/>
      <c r="K79" s="35"/>
      <c r="L79" s="57"/>
    </row>
    <row r="80" spans="1:12" ht="12.5" hidden="1">
      <c r="A80" s="35"/>
      <c r="B80" s="48"/>
      <c r="C80" s="46"/>
      <c r="D80" s="46"/>
      <c r="E80" s="43"/>
      <c r="F80" s="37"/>
      <c r="G80" s="38"/>
      <c r="H80" s="35"/>
      <c r="I80" s="35"/>
      <c r="J80" s="35"/>
      <c r="K80" s="35"/>
      <c r="L80" s="57"/>
    </row>
    <row r="81" spans="1:12" ht="12.5" hidden="1">
      <c r="A81" s="35"/>
      <c r="B81" s="55"/>
      <c r="C81" s="52"/>
      <c r="D81" s="52"/>
      <c r="E81" s="54"/>
      <c r="F81" s="37"/>
      <c r="G81" s="38"/>
      <c r="H81" s="35"/>
      <c r="I81" s="35"/>
      <c r="J81" s="35"/>
      <c r="K81" s="35"/>
      <c r="L81" s="57"/>
    </row>
    <row r="82" spans="1:12" ht="13" hidden="1" thickBot="1">
      <c r="A82" s="35"/>
      <c r="B82" s="49"/>
      <c r="C82" s="50"/>
      <c r="D82" s="50"/>
      <c r="E82" s="44"/>
      <c r="F82" s="37"/>
      <c r="G82" s="38"/>
      <c r="H82" s="35"/>
      <c r="I82" s="35"/>
      <c r="J82" s="35"/>
      <c r="K82" s="35"/>
      <c r="L82" s="57"/>
    </row>
    <row r="83" spans="1:12" ht="12.5" hidden="1">
      <c r="A83" s="35"/>
      <c r="B83" s="70"/>
      <c r="C83" s="46"/>
      <c r="D83" s="46"/>
      <c r="E83" s="71"/>
      <c r="F83" s="37"/>
      <c r="G83" s="38"/>
      <c r="H83" s="35"/>
      <c r="I83" s="35"/>
      <c r="J83" s="35"/>
      <c r="K83" s="35"/>
      <c r="L83" s="57"/>
    </row>
    <row r="84" spans="1:12" ht="12.5" hidden="1">
      <c r="A84" s="35"/>
      <c r="B84" s="70"/>
      <c r="C84" s="46"/>
      <c r="D84" s="46"/>
      <c r="E84" s="71"/>
      <c r="F84" s="37"/>
      <c r="G84" s="38"/>
      <c r="H84" s="35"/>
      <c r="I84" s="35"/>
      <c r="J84" s="35"/>
      <c r="K84" s="35"/>
      <c r="L84" s="57"/>
    </row>
    <row r="85" spans="1:12" ht="12.5" hidden="1">
      <c r="A85" s="35"/>
      <c r="B85" s="35"/>
      <c r="C85" s="35"/>
      <c r="D85" s="35"/>
      <c r="E85" s="11"/>
      <c r="F85" s="37"/>
      <c r="G85" s="11"/>
      <c r="H85" s="35"/>
      <c r="I85" s="35"/>
      <c r="J85" s="35"/>
      <c r="K85" s="35"/>
      <c r="L85" s="57"/>
    </row>
    <row r="86" spans="1:12" ht="12.5">
      <c r="E86" s="8"/>
      <c r="F86" s="7"/>
      <c r="G86" s="8"/>
    </row>
    <row r="87" spans="1:12" ht="12.5">
      <c r="E87" s="8"/>
      <c r="F87" s="7"/>
      <c r="G87" s="8"/>
    </row>
    <row r="88" spans="1:12" ht="12.5">
      <c r="E88" s="8"/>
      <c r="F88" s="7"/>
      <c r="G88" s="8"/>
    </row>
    <row r="89" spans="1:12" ht="12.5">
      <c r="E89" s="8"/>
      <c r="F89" s="7"/>
      <c r="G89" s="8"/>
    </row>
    <row r="90" spans="1:12" ht="12.5">
      <c r="E90" s="8"/>
      <c r="F90" s="7"/>
      <c r="G90" s="8"/>
    </row>
    <row r="91" spans="1:12" ht="12.5">
      <c r="E91" s="8"/>
      <c r="F91" s="7"/>
      <c r="G91" s="8"/>
    </row>
    <row r="92" spans="1:12" ht="12.5">
      <c r="E92" s="8"/>
      <c r="F92" s="7"/>
      <c r="G92" s="8"/>
    </row>
    <row r="93" spans="1:12" ht="12.5">
      <c r="E93" s="8"/>
      <c r="F93" s="7"/>
      <c r="G93" s="8"/>
    </row>
    <row r="94" spans="1:12" ht="12.5">
      <c r="E94" s="8"/>
      <c r="F94" s="7"/>
      <c r="G94" s="8"/>
    </row>
    <row r="95" spans="1:12" ht="12.5">
      <c r="E95" s="8"/>
      <c r="F95" s="7"/>
      <c r="G95" s="8"/>
    </row>
    <row r="96" spans="1:12" ht="12.5">
      <c r="E96" s="8"/>
      <c r="F96" s="7"/>
      <c r="G96" s="8"/>
    </row>
    <row r="97" spans="5:7" ht="12.5">
      <c r="E97" s="8"/>
      <c r="F97" s="7"/>
      <c r="G97" s="8"/>
    </row>
    <row r="98" spans="5:7" ht="12.5">
      <c r="E98" s="8"/>
      <c r="F98" s="7"/>
      <c r="G98" s="8"/>
    </row>
    <row r="99" spans="5:7" ht="12.5">
      <c r="E99" s="8"/>
      <c r="F99" s="7"/>
      <c r="G99" s="8"/>
    </row>
    <row r="100" spans="5:7" ht="12.5">
      <c r="E100" s="8"/>
      <c r="F100" s="7"/>
      <c r="G100" s="8"/>
    </row>
    <row r="101" spans="5:7" ht="12.5">
      <c r="E101" s="8"/>
      <c r="F101" s="7"/>
      <c r="G101" s="8"/>
    </row>
    <row r="102" spans="5:7" ht="12.5">
      <c r="E102" s="8"/>
      <c r="F102" s="7"/>
      <c r="G102" s="8"/>
    </row>
    <row r="103" spans="5:7" ht="12.5">
      <c r="E103" s="8"/>
      <c r="F103" s="7"/>
      <c r="G103" s="8"/>
    </row>
    <row r="104" spans="5:7" ht="12.5">
      <c r="E104" s="8"/>
      <c r="F104" s="7"/>
      <c r="G104" s="8"/>
    </row>
    <row r="105" spans="5:7" ht="12.5">
      <c r="E105" s="8"/>
      <c r="F105" s="7"/>
      <c r="G105" s="8"/>
    </row>
    <row r="106" spans="5:7" ht="12.5">
      <c r="E106" s="8"/>
      <c r="F106" s="7"/>
      <c r="G106" s="8"/>
    </row>
    <row r="107" spans="5:7" ht="12.5">
      <c r="E107" s="8"/>
      <c r="F107" s="7"/>
      <c r="G107" s="8"/>
    </row>
    <row r="108" spans="5:7" ht="12.5">
      <c r="E108" s="8"/>
      <c r="F108" s="7"/>
      <c r="G108" s="8"/>
    </row>
    <row r="109" spans="5:7" ht="12.5">
      <c r="E109" s="8"/>
      <c r="F109" s="7"/>
      <c r="G109" s="8"/>
    </row>
    <row r="110" spans="5:7" ht="12.5">
      <c r="E110" s="8"/>
      <c r="F110" s="7"/>
      <c r="G110" s="8"/>
    </row>
    <row r="111" spans="5:7" ht="12.5">
      <c r="E111" s="8"/>
      <c r="F111" s="7"/>
      <c r="G111" s="8"/>
    </row>
    <row r="112" spans="5:7" ht="12.5">
      <c r="E112" s="8"/>
      <c r="F112" s="7"/>
      <c r="G112" s="8"/>
    </row>
    <row r="113" spans="5:7" ht="12.5">
      <c r="E113" s="8"/>
      <c r="F113" s="7"/>
      <c r="G113" s="8"/>
    </row>
    <row r="114" spans="5:7" ht="12.5">
      <c r="E114" s="8"/>
      <c r="F114" s="7"/>
      <c r="G114" s="8"/>
    </row>
    <row r="115" spans="5:7" ht="12.5">
      <c r="E115" s="8"/>
      <c r="F115" s="7"/>
      <c r="G115" s="8"/>
    </row>
    <row r="116" spans="5:7" ht="12.5">
      <c r="E116" s="8"/>
      <c r="F116" s="7"/>
      <c r="G116" s="8"/>
    </row>
    <row r="117" spans="5:7" ht="12.5">
      <c r="E117" s="8"/>
      <c r="F117" s="7"/>
      <c r="G117" s="8"/>
    </row>
    <row r="118" spans="5:7" ht="12.5">
      <c r="E118" s="8"/>
      <c r="F118" s="7"/>
      <c r="G118" s="8"/>
    </row>
    <row r="119" spans="5:7" ht="12.5">
      <c r="E119" s="8"/>
      <c r="F119" s="7"/>
      <c r="G119" s="8"/>
    </row>
    <row r="120" spans="5:7" ht="12.5">
      <c r="E120" s="8"/>
      <c r="F120" s="7"/>
      <c r="G120" s="8"/>
    </row>
    <row r="121" spans="5:7" ht="12.5">
      <c r="E121" s="8"/>
      <c r="F121" s="7"/>
      <c r="G121" s="8"/>
    </row>
    <row r="122" spans="5:7" ht="12.5">
      <c r="E122" s="8"/>
      <c r="F122" s="7"/>
      <c r="G122" s="8"/>
    </row>
    <row r="123" spans="5:7" ht="12.5">
      <c r="E123" s="8"/>
      <c r="F123" s="7"/>
      <c r="G123" s="8"/>
    </row>
    <row r="124" spans="5:7" ht="12.5">
      <c r="E124" s="8"/>
      <c r="F124" s="7"/>
      <c r="G124" s="8"/>
    </row>
    <row r="125" spans="5:7" ht="12.5">
      <c r="E125" s="8"/>
      <c r="F125" s="7"/>
      <c r="G125" s="8"/>
    </row>
    <row r="126" spans="5:7" ht="12.5">
      <c r="E126" s="8"/>
      <c r="F126" s="7"/>
      <c r="G126" s="8"/>
    </row>
    <row r="127" spans="5:7" ht="12.5">
      <c r="E127" s="8"/>
      <c r="F127" s="7"/>
      <c r="G127" s="8"/>
    </row>
    <row r="128" spans="5:7" ht="12.5">
      <c r="E128" s="8"/>
      <c r="F128" s="7"/>
      <c r="G128" s="8"/>
    </row>
    <row r="129" spans="5:7" ht="12.5">
      <c r="E129" s="8"/>
      <c r="F129" s="7"/>
      <c r="G129" s="8"/>
    </row>
    <row r="130" spans="5:7" ht="12.5">
      <c r="E130" s="8"/>
      <c r="F130" s="7"/>
      <c r="G130" s="8"/>
    </row>
    <row r="131" spans="5:7" ht="12.5">
      <c r="E131" s="8"/>
      <c r="F131" s="7"/>
      <c r="G131" s="8"/>
    </row>
    <row r="132" spans="5:7" ht="12.5">
      <c r="E132" s="8"/>
      <c r="F132" s="7"/>
      <c r="G132" s="8"/>
    </row>
    <row r="133" spans="5:7" ht="12.5">
      <c r="E133" s="8"/>
      <c r="F133" s="7"/>
      <c r="G133" s="8"/>
    </row>
    <row r="134" spans="5:7" ht="12.5">
      <c r="E134" s="8"/>
      <c r="F134" s="7"/>
      <c r="G134" s="8"/>
    </row>
    <row r="135" spans="5:7" ht="12.5">
      <c r="E135" s="8"/>
      <c r="F135" s="7"/>
      <c r="G135" s="8"/>
    </row>
    <row r="136" spans="5:7" ht="12.5">
      <c r="E136" s="8"/>
      <c r="F136" s="7"/>
      <c r="G136" s="8"/>
    </row>
    <row r="137" spans="5:7" ht="12.5">
      <c r="E137" s="8"/>
      <c r="F137" s="7"/>
      <c r="G137" s="8"/>
    </row>
    <row r="138" spans="5:7" ht="12.5">
      <c r="E138" s="8"/>
      <c r="F138" s="7"/>
      <c r="G138" s="8"/>
    </row>
    <row r="139" spans="5:7" ht="12.5">
      <c r="E139" s="8"/>
      <c r="F139" s="7"/>
      <c r="G139" s="8"/>
    </row>
    <row r="140" spans="5:7" ht="12.5">
      <c r="E140" s="8"/>
      <c r="F140" s="7"/>
      <c r="G140" s="8"/>
    </row>
    <row r="141" spans="5:7" ht="12.5">
      <c r="E141" s="8"/>
      <c r="F141" s="7"/>
      <c r="G141" s="8"/>
    </row>
    <row r="142" spans="5:7" ht="12.5">
      <c r="E142" s="8"/>
      <c r="F142" s="7"/>
      <c r="G142" s="8"/>
    </row>
    <row r="143" spans="5:7" ht="12.5">
      <c r="E143" s="8"/>
      <c r="F143" s="7"/>
      <c r="G143" s="8"/>
    </row>
    <row r="144" spans="5:7" ht="12.5">
      <c r="E144" s="8"/>
      <c r="F144" s="7"/>
      <c r="G144" s="8"/>
    </row>
    <row r="145" spans="5:7" ht="12.5">
      <c r="E145" s="8"/>
      <c r="F145" s="7"/>
      <c r="G145" s="8"/>
    </row>
    <row r="146" spans="5:7" ht="12.5">
      <c r="E146" s="8"/>
      <c r="F146" s="7"/>
      <c r="G146" s="8"/>
    </row>
    <row r="147" spans="5:7" ht="12.5">
      <c r="E147" s="8"/>
      <c r="F147" s="7"/>
      <c r="G147" s="8"/>
    </row>
    <row r="148" spans="5:7" ht="12.5">
      <c r="E148" s="8"/>
      <c r="F148" s="7"/>
      <c r="G148" s="8"/>
    </row>
    <row r="149" spans="5:7" ht="12.5">
      <c r="E149" s="8"/>
      <c r="F149" s="7"/>
      <c r="G149" s="8"/>
    </row>
    <row r="150" spans="5:7" ht="12.5">
      <c r="E150" s="8"/>
      <c r="F150" s="7"/>
      <c r="G150" s="8"/>
    </row>
    <row r="151" spans="5:7" ht="12.5">
      <c r="E151" s="8"/>
      <c r="F151" s="7"/>
      <c r="G151" s="8"/>
    </row>
    <row r="152" spans="5:7" ht="12.5">
      <c r="E152" s="8"/>
      <c r="F152" s="7"/>
      <c r="G152" s="8"/>
    </row>
    <row r="153" spans="5:7" ht="12.5">
      <c r="E153" s="8"/>
      <c r="F153" s="7"/>
      <c r="G153" s="8"/>
    </row>
    <row r="154" spans="5:7" ht="12.5">
      <c r="E154" s="8"/>
      <c r="F154" s="7"/>
      <c r="G154" s="8"/>
    </row>
    <row r="155" spans="5:7" ht="12.5">
      <c r="E155" s="8"/>
      <c r="F155" s="7"/>
      <c r="G155" s="8"/>
    </row>
    <row r="156" spans="5:7" ht="12.5">
      <c r="E156" s="8"/>
      <c r="F156" s="7"/>
      <c r="G156" s="8"/>
    </row>
    <row r="157" spans="5:7" ht="12.5">
      <c r="E157" s="8"/>
      <c r="F157" s="7"/>
      <c r="G157" s="8"/>
    </row>
    <row r="158" spans="5:7" ht="12.5">
      <c r="E158" s="8"/>
      <c r="F158" s="7"/>
      <c r="G158" s="8"/>
    </row>
    <row r="159" spans="5:7" ht="12.5">
      <c r="E159" s="8"/>
      <c r="F159" s="7"/>
      <c r="G159" s="8"/>
    </row>
    <row r="160" spans="5:7" ht="12.5">
      <c r="E160" s="8"/>
      <c r="F160" s="7"/>
      <c r="G160" s="8"/>
    </row>
    <row r="161" spans="5:7" ht="12.5">
      <c r="E161" s="8"/>
      <c r="F161" s="7"/>
      <c r="G161" s="8"/>
    </row>
    <row r="162" spans="5:7" ht="12.5">
      <c r="E162" s="8"/>
      <c r="F162" s="7"/>
      <c r="G162" s="8"/>
    </row>
    <row r="163" spans="5:7" ht="12.5">
      <c r="E163" s="8"/>
      <c r="F163" s="7"/>
      <c r="G163" s="8"/>
    </row>
    <row r="164" spans="5:7" ht="12.5">
      <c r="E164" s="8"/>
      <c r="F164" s="7"/>
      <c r="G164" s="8"/>
    </row>
    <row r="165" spans="5:7" ht="12.5">
      <c r="E165" s="8"/>
      <c r="F165" s="7"/>
      <c r="G165" s="8"/>
    </row>
    <row r="166" spans="5:7" ht="12.5">
      <c r="E166" s="8"/>
      <c r="F166" s="7"/>
      <c r="G166" s="8"/>
    </row>
    <row r="167" spans="5:7" ht="12.5">
      <c r="E167" s="8"/>
      <c r="F167" s="7"/>
      <c r="G167" s="8"/>
    </row>
    <row r="168" spans="5:7" ht="12.5">
      <c r="E168" s="8"/>
      <c r="F168" s="7"/>
      <c r="G168" s="8"/>
    </row>
    <row r="169" spans="5:7" ht="12.5">
      <c r="E169" s="8"/>
      <c r="F169" s="7"/>
      <c r="G169" s="8"/>
    </row>
    <row r="170" spans="5:7" ht="12.5">
      <c r="E170" s="8"/>
      <c r="F170" s="7"/>
      <c r="G170" s="8"/>
    </row>
    <row r="171" spans="5:7" ht="12.5">
      <c r="E171" s="8"/>
      <c r="F171" s="7"/>
      <c r="G171" s="8"/>
    </row>
    <row r="172" spans="5:7" ht="12.5">
      <c r="E172" s="8"/>
      <c r="F172" s="7"/>
      <c r="G172" s="8"/>
    </row>
    <row r="173" spans="5:7" ht="12.5">
      <c r="E173" s="8"/>
      <c r="F173" s="7"/>
      <c r="G173" s="8"/>
    </row>
    <row r="174" spans="5:7" ht="12.5">
      <c r="E174" s="8"/>
      <c r="F174" s="7"/>
      <c r="G174" s="8"/>
    </row>
    <row r="175" spans="5:7" ht="12.5">
      <c r="E175" s="8"/>
      <c r="F175" s="7"/>
      <c r="G175" s="8"/>
    </row>
    <row r="176" spans="5:7" ht="12.5">
      <c r="E176" s="8"/>
      <c r="F176" s="7"/>
      <c r="G176" s="8"/>
    </row>
    <row r="177" spans="5:7" ht="12.5">
      <c r="E177" s="8"/>
      <c r="F177" s="7"/>
      <c r="G177" s="8"/>
    </row>
    <row r="178" spans="5:7" ht="12.5">
      <c r="E178" s="8"/>
      <c r="F178" s="7"/>
      <c r="G178" s="8"/>
    </row>
    <row r="179" spans="5:7" ht="12.5">
      <c r="E179" s="8"/>
      <c r="F179" s="7"/>
      <c r="G179" s="8"/>
    </row>
    <row r="180" spans="5:7" ht="12.5">
      <c r="E180" s="8"/>
      <c r="F180" s="7"/>
      <c r="G180" s="8"/>
    </row>
    <row r="181" spans="5:7" ht="12.5">
      <c r="E181" s="8"/>
      <c r="F181" s="7"/>
      <c r="G181" s="8"/>
    </row>
    <row r="182" spans="5:7" ht="12.5">
      <c r="E182" s="8"/>
      <c r="F182" s="7"/>
      <c r="G182" s="8"/>
    </row>
    <row r="183" spans="5:7" ht="12.5">
      <c r="E183" s="8"/>
      <c r="F183" s="7"/>
      <c r="G183" s="8"/>
    </row>
    <row r="184" spans="5:7" ht="12.5">
      <c r="E184" s="8"/>
      <c r="F184" s="7"/>
      <c r="G184" s="8"/>
    </row>
    <row r="185" spans="5:7" ht="12.5">
      <c r="E185" s="8"/>
      <c r="F185" s="7"/>
      <c r="G185" s="8"/>
    </row>
    <row r="186" spans="5:7" ht="12.5">
      <c r="E186" s="8"/>
      <c r="F186" s="7"/>
      <c r="G186" s="8"/>
    </row>
    <row r="187" spans="5:7" ht="12.5">
      <c r="E187" s="8"/>
      <c r="F187" s="7"/>
      <c r="G187" s="8"/>
    </row>
    <row r="188" spans="5:7" ht="12.5">
      <c r="E188" s="8"/>
      <c r="F188" s="7"/>
      <c r="G188" s="8"/>
    </row>
    <row r="189" spans="5:7" ht="12.5">
      <c r="E189" s="8"/>
      <c r="F189" s="7"/>
      <c r="G189" s="8"/>
    </row>
    <row r="190" spans="5:7" ht="12.5">
      <c r="E190" s="8"/>
      <c r="F190" s="7"/>
      <c r="G190" s="8"/>
    </row>
    <row r="191" spans="5:7" ht="12.5">
      <c r="E191" s="8"/>
      <c r="F191" s="7"/>
      <c r="G191" s="8"/>
    </row>
    <row r="192" spans="5:7" ht="12.5">
      <c r="E192" s="8"/>
      <c r="F192" s="7"/>
      <c r="G192" s="8"/>
    </row>
    <row r="193" spans="5:7" ht="12.5">
      <c r="E193" s="8"/>
      <c r="F193" s="7"/>
      <c r="G193" s="8"/>
    </row>
    <row r="194" spans="5:7" ht="12.5">
      <c r="E194" s="8"/>
      <c r="F194" s="7"/>
      <c r="G194" s="8"/>
    </row>
    <row r="195" spans="5:7" ht="12.5">
      <c r="E195" s="8"/>
      <c r="F195" s="7"/>
      <c r="G195" s="8"/>
    </row>
    <row r="196" spans="5:7" ht="12.5">
      <c r="E196" s="8"/>
      <c r="F196" s="7"/>
      <c r="G196" s="8"/>
    </row>
    <row r="197" spans="5:7" ht="12.5">
      <c r="E197" s="8"/>
      <c r="F197" s="7"/>
      <c r="G197" s="8"/>
    </row>
    <row r="198" spans="5:7" ht="12.5">
      <c r="E198" s="8"/>
      <c r="F198" s="7"/>
      <c r="G198" s="8"/>
    </row>
    <row r="199" spans="5:7" ht="12.5">
      <c r="E199" s="8"/>
      <c r="F199" s="7"/>
      <c r="G199" s="8"/>
    </row>
    <row r="200" spans="5:7" ht="12.5">
      <c r="E200" s="8"/>
      <c r="F200" s="7"/>
      <c r="G200" s="8"/>
    </row>
    <row r="201" spans="5:7" ht="12.5">
      <c r="E201" s="8"/>
      <c r="F201" s="7"/>
      <c r="G201" s="8"/>
    </row>
    <row r="202" spans="5:7" ht="12.5">
      <c r="E202" s="8"/>
      <c r="F202" s="7"/>
      <c r="G202" s="8"/>
    </row>
    <row r="203" spans="5:7" ht="12.5">
      <c r="E203" s="8"/>
      <c r="F203" s="7"/>
      <c r="G203" s="8"/>
    </row>
    <row r="204" spans="5:7" ht="12.5">
      <c r="E204" s="8"/>
      <c r="F204" s="7"/>
      <c r="G204" s="8"/>
    </row>
    <row r="205" spans="5:7" ht="12.5">
      <c r="E205" s="8"/>
      <c r="F205" s="7"/>
      <c r="G205" s="8"/>
    </row>
    <row r="206" spans="5:7" ht="12.5">
      <c r="E206" s="8"/>
      <c r="F206" s="7"/>
      <c r="G206" s="8"/>
    </row>
    <row r="207" spans="5:7" ht="12.5">
      <c r="E207" s="8"/>
      <c r="F207" s="7"/>
      <c r="G207" s="8"/>
    </row>
    <row r="208" spans="5:7" ht="12.5">
      <c r="E208" s="8"/>
      <c r="F208" s="7"/>
      <c r="G208" s="8"/>
    </row>
    <row r="209" spans="5:7" ht="12.5">
      <c r="E209" s="8"/>
      <c r="F209" s="7"/>
      <c r="G209" s="8"/>
    </row>
    <row r="210" spans="5:7" ht="12.5">
      <c r="E210" s="8"/>
      <c r="F210" s="7"/>
      <c r="G210" s="8"/>
    </row>
    <row r="211" spans="5:7" ht="12.5">
      <c r="E211" s="8"/>
      <c r="F211" s="7"/>
      <c r="G211" s="8"/>
    </row>
    <row r="212" spans="5:7" ht="12.5">
      <c r="E212" s="8"/>
      <c r="F212" s="7"/>
      <c r="G212" s="8"/>
    </row>
    <row r="213" spans="5:7" ht="12.5">
      <c r="E213" s="8"/>
      <c r="F213" s="7"/>
      <c r="G213" s="8"/>
    </row>
    <row r="214" spans="5:7" ht="12.5">
      <c r="E214" s="8"/>
      <c r="F214" s="7"/>
      <c r="G214" s="8"/>
    </row>
    <row r="215" spans="5:7" ht="12.5">
      <c r="E215" s="8"/>
      <c r="F215" s="7"/>
      <c r="G215" s="8"/>
    </row>
    <row r="216" spans="5:7" ht="12.5">
      <c r="E216" s="8"/>
      <c r="F216" s="7"/>
      <c r="G216" s="8"/>
    </row>
    <row r="217" spans="5:7" ht="12.5">
      <c r="E217" s="8"/>
      <c r="F217" s="7"/>
      <c r="G217" s="8"/>
    </row>
    <row r="218" spans="5:7" ht="12.5">
      <c r="E218" s="8"/>
      <c r="F218" s="7"/>
      <c r="G218" s="8"/>
    </row>
    <row r="219" spans="5:7" ht="12.5">
      <c r="E219" s="8"/>
      <c r="F219" s="7"/>
      <c r="G219" s="8"/>
    </row>
    <row r="220" spans="5:7" ht="12.5">
      <c r="E220" s="8"/>
      <c r="F220" s="7"/>
      <c r="G220" s="8"/>
    </row>
    <row r="221" spans="5:7" ht="12.5">
      <c r="E221" s="8"/>
      <c r="F221" s="7"/>
      <c r="G221" s="8"/>
    </row>
    <row r="222" spans="5:7" ht="12.5">
      <c r="E222" s="8"/>
      <c r="F222" s="7"/>
      <c r="G222" s="8"/>
    </row>
    <row r="223" spans="5:7" ht="12.5">
      <c r="E223" s="8"/>
      <c r="F223" s="7"/>
      <c r="G223" s="8"/>
    </row>
    <row r="224" spans="5:7" ht="12.5">
      <c r="E224" s="8"/>
      <c r="F224" s="7"/>
      <c r="G224" s="8"/>
    </row>
    <row r="225" spans="5:7" ht="12.5">
      <c r="E225" s="8"/>
      <c r="F225" s="7"/>
      <c r="G225" s="8"/>
    </row>
    <row r="226" spans="5:7" ht="12.5">
      <c r="E226" s="8"/>
      <c r="F226" s="7"/>
      <c r="G226" s="8"/>
    </row>
    <row r="227" spans="5:7" ht="12.5">
      <c r="E227" s="8"/>
      <c r="F227" s="7"/>
      <c r="G227" s="8"/>
    </row>
    <row r="228" spans="5:7" ht="12.5">
      <c r="E228" s="8"/>
      <c r="F228" s="7"/>
      <c r="G228" s="8"/>
    </row>
    <row r="229" spans="5:7" ht="12.5">
      <c r="E229" s="8"/>
      <c r="F229" s="7"/>
      <c r="G229" s="8"/>
    </row>
    <row r="230" spans="5:7" ht="12.5">
      <c r="E230" s="8"/>
      <c r="F230" s="7"/>
      <c r="G230" s="8"/>
    </row>
    <row r="231" spans="5:7" ht="12.5">
      <c r="E231" s="8"/>
      <c r="F231" s="7"/>
      <c r="G231" s="8"/>
    </row>
    <row r="232" spans="5:7" ht="12.5">
      <c r="E232" s="8"/>
      <c r="F232" s="7"/>
      <c r="G232" s="8"/>
    </row>
    <row r="233" spans="5:7" ht="12.5">
      <c r="E233" s="8"/>
      <c r="F233" s="7"/>
      <c r="G233" s="8"/>
    </row>
    <row r="234" spans="5:7" ht="12.5">
      <c r="E234" s="8"/>
      <c r="F234" s="7"/>
      <c r="G234" s="8"/>
    </row>
    <row r="235" spans="5:7" ht="12.5">
      <c r="E235" s="8"/>
      <c r="F235" s="7"/>
      <c r="G235" s="8"/>
    </row>
    <row r="236" spans="5:7" ht="12.5">
      <c r="E236" s="8"/>
      <c r="F236" s="7"/>
      <c r="G236" s="8"/>
    </row>
    <row r="237" spans="5:7" ht="12.5">
      <c r="E237" s="8"/>
      <c r="F237" s="7"/>
      <c r="G237" s="8"/>
    </row>
    <row r="238" spans="5:7" ht="12.5">
      <c r="E238" s="8"/>
      <c r="F238" s="7"/>
      <c r="G238" s="8"/>
    </row>
    <row r="239" spans="5:7" ht="12.5">
      <c r="E239" s="8"/>
      <c r="F239" s="7"/>
      <c r="G239" s="8"/>
    </row>
    <row r="240" spans="5:7" ht="12.5">
      <c r="E240" s="8"/>
      <c r="F240" s="7"/>
      <c r="G240" s="8"/>
    </row>
    <row r="241" spans="5:7" ht="12.5">
      <c r="E241" s="8"/>
      <c r="F241" s="7"/>
      <c r="G241" s="8"/>
    </row>
    <row r="242" spans="5:7" ht="12.5">
      <c r="E242" s="8"/>
      <c r="F242" s="7"/>
      <c r="G242" s="8"/>
    </row>
    <row r="243" spans="5:7" ht="12.5">
      <c r="E243" s="8"/>
      <c r="F243" s="7"/>
      <c r="G243" s="8"/>
    </row>
    <row r="244" spans="5:7" ht="12.5">
      <c r="E244" s="8"/>
      <c r="F244" s="7"/>
      <c r="G244" s="8"/>
    </row>
    <row r="245" spans="5:7" ht="12.5">
      <c r="E245" s="8"/>
      <c r="F245" s="7"/>
      <c r="G245" s="8"/>
    </row>
    <row r="246" spans="5:7" ht="12.5">
      <c r="E246" s="8"/>
      <c r="F246" s="7"/>
      <c r="G246" s="8"/>
    </row>
    <row r="247" spans="5:7" ht="12.5">
      <c r="E247" s="8"/>
      <c r="F247" s="7"/>
      <c r="G247" s="8"/>
    </row>
    <row r="248" spans="5:7" ht="12.5">
      <c r="E248" s="8"/>
      <c r="F248" s="7"/>
      <c r="G248" s="8"/>
    </row>
    <row r="249" spans="5:7" ht="12.5">
      <c r="E249" s="8"/>
      <c r="F249" s="7"/>
      <c r="G249" s="8"/>
    </row>
    <row r="250" spans="5:7" ht="12.5">
      <c r="E250" s="8"/>
      <c r="F250" s="7"/>
      <c r="G250" s="8"/>
    </row>
    <row r="251" spans="5:7" ht="12.5">
      <c r="E251" s="8"/>
      <c r="F251" s="7"/>
      <c r="G251" s="8"/>
    </row>
    <row r="252" spans="5:7" ht="12.5">
      <c r="E252" s="8"/>
      <c r="F252" s="7"/>
      <c r="G252" s="8"/>
    </row>
    <row r="253" spans="5:7" ht="12.5">
      <c r="E253" s="8"/>
      <c r="F253" s="7"/>
      <c r="G253" s="8"/>
    </row>
    <row r="254" spans="5:7" ht="12.5">
      <c r="E254" s="8"/>
      <c r="F254" s="7"/>
      <c r="G254" s="8"/>
    </row>
    <row r="255" spans="5:7" ht="12.5">
      <c r="E255" s="8"/>
      <c r="F255" s="7"/>
      <c r="G255" s="8"/>
    </row>
    <row r="256" spans="5:7" ht="12.5">
      <c r="E256" s="8"/>
      <c r="F256" s="7"/>
      <c r="G256" s="8"/>
    </row>
    <row r="257" spans="5:7" ht="12.5">
      <c r="E257" s="8"/>
      <c r="F257" s="7"/>
      <c r="G257" s="8"/>
    </row>
    <row r="258" spans="5:7" ht="12.5">
      <c r="E258" s="8"/>
      <c r="F258" s="7"/>
      <c r="G258" s="8"/>
    </row>
    <row r="259" spans="5:7" ht="12.5">
      <c r="E259" s="8"/>
      <c r="F259" s="7"/>
      <c r="G259" s="8"/>
    </row>
    <row r="260" spans="5:7" ht="12.5">
      <c r="E260" s="8"/>
      <c r="F260" s="7"/>
      <c r="G260" s="8"/>
    </row>
    <row r="261" spans="5:7" ht="12.5">
      <c r="E261" s="8"/>
      <c r="F261" s="7"/>
      <c r="G261" s="8"/>
    </row>
    <row r="262" spans="5:7" ht="12.5">
      <c r="E262" s="8"/>
      <c r="F262" s="7"/>
      <c r="G262" s="8"/>
    </row>
    <row r="263" spans="5:7" ht="12.5">
      <c r="E263" s="8"/>
      <c r="F263" s="7"/>
      <c r="G263" s="8"/>
    </row>
    <row r="264" spans="5:7" ht="12.5">
      <c r="E264" s="8"/>
      <c r="F264" s="7"/>
      <c r="G264" s="8"/>
    </row>
    <row r="265" spans="5:7" ht="12.5">
      <c r="E265" s="8"/>
      <c r="F265" s="7"/>
      <c r="G265" s="8"/>
    </row>
    <row r="266" spans="5:7" ht="12.5">
      <c r="E266" s="8"/>
      <c r="F266" s="7"/>
      <c r="G266" s="8"/>
    </row>
    <row r="267" spans="5:7" ht="12.5">
      <c r="E267" s="8"/>
      <c r="F267" s="7"/>
      <c r="G267" s="8"/>
    </row>
    <row r="268" spans="5:7" ht="12.5">
      <c r="E268" s="8"/>
      <c r="F268" s="7"/>
      <c r="G268" s="8"/>
    </row>
    <row r="269" spans="5:7" ht="12.5">
      <c r="E269" s="8"/>
      <c r="F269" s="7"/>
      <c r="G269" s="8"/>
    </row>
    <row r="270" spans="5:7" ht="12.5">
      <c r="E270" s="8"/>
      <c r="F270" s="7"/>
      <c r="G270" s="8"/>
    </row>
    <row r="271" spans="5:7" ht="12.5">
      <c r="E271" s="8"/>
      <c r="F271" s="7"/>
      <c r="G271" s="8"/>
    </row>
    <row r="272" spans="5:7" ht="12.5">
      <c r="E272" s="8"/>
      <c r="F272" s="7"/>
      <c r="G272" s="8"/>
    </row>
    <row r="273" spans="5:7" ht="12.5">
      <c r="E273" s="8"/>
      <c r="F273" s="7"/>
      <c r="G273" s="8"/>
    </row>
    <row r="274" spans="5:7" ht="12.5">
      <c r="E274" s="8"/>
      <c r="F274" s="7"/>
      <c r="G274" s="8"/>
    </row>
    <row r="275" spans="5:7" ht="12.5">
      <c r="E275" s="8"/>
      <c r="F275" s="7"/>
      <c r="G275" s="8"/>
    </row>
    <row r="276" spans="5:7" ht="12.5">
      <c r="E276" s="8"/>
      <c r="F276" s="7"/>
      <c r="G276" s="8"/>
    </row>
    <row r="277" spans="5:7" ht="12.5">
      <c r="E277" s="8"/>
      <c r="F277" s="7"/>
      <c r="G277" s="8"/>
    </row>
    <row r="278" spans="5:7" ht="12.5">
      <c r="E278" s="8"/>
      <c r="F278" s="7"/>
      <c r="G278" s="8"/>
    </row>
    <row r="279" spans="5:7" ht="12.5">
      <c r="E279" s="8"/>
      <c r="F279" s="7"/>
      <c r="G279" s="8"/>
    </row>
    <row r="280" spans="5:7" ht="12.5">
      <c r="E280" s="8"/>
      <c r="F280" s="7"/>
      <c r="G280" s="8"/>
    </row>
    <row r="281" spans="5:7" ht="12.5">
      <c r="E281" s="8"/>
      <c r="F281" s="7"/>
      <c r="G281" s="8"/>
    </row>
    <row r="282" spans="5:7" ht="12.5">
      <c r="E282" s="8"/>
      <c r="F282" s="7"/>
      <c r="G282" s="8"/>
    </row>
    <row r="283" spans="5:7" ht="12.5">
      <c r="E283" s="8"/>
      <c r="F283" s="7"/>
      <c r="G283" s="8"/>
    </row>
    <row r="284" spans="5:7" ht="12.5">
      <c r="E284" s="8"/>
      <c r="F284" s="7"/>
      <c r="G284" s="8"/>
    </row>
    <row r="285" spans="5:7" ht="12.5">
      <c r="E285" s="8"/>
      <c r="F285" s="7"/>
      <c r="G285" s="8"/>
    </row>
    <row r="286" spans="5:7" ht="12.5">
      <c r="E286" s="8"/>
      <c r="F286" s="7"/>
      <c r="G286" s="8"/>
    </row>
    <row r="287" spans="5:7" ht="12.5">
      <c r="E287" s="8"/>
      <c r="F287" s="7"/>
      <c r="G287" s="8"/>
    </row>
    <row r="288" spans="5:7" ht="12.5">
      <c r="E288" s="8"/>
      <c r="F288" s="7"/>
      <c r="G288" s="8"/>
    </row>
    <row r="289" spans="5:7" ht="12.5">
      <c r="E289" s="8"/>
      <c r="F289" s="7"/>
      <c r="G289" s="8"/>
    </row>
    <row r="290" spans="5:7" ht="12.5">
      <c r="E290" s="8"/>
      <c r="F290" s="7"/>
      <c r="G290" s="8"/>
    </row>
    <row r="291" spans="5:7" ht="12.5">
      <c r="E291" s="8"/>
      <c r="F291" s="7"/>
      <c r="G291" s="8"/>
    </row>
    <row r="292" spans="5:7" ht="12.5">
      <c r="E292" s="8"/>
      <c r="F292" s="7"/>
      <c r="G292" s="8"/>
    </row>
    <row r="293" spans="5:7" ht="12.5">
      <c r="E293" s="8"/>
      <c r="F293" s="7"/>
      <c r="G293" s="8"/>
    </row>
    <row r="294" spans="5:7" ht="12.5">
      <c r="E294" s="8"/>
      <c r="F294" s="7"/>
      <c r="G294" s="8"/>
    </row>
    <row r="295" spans="5:7" ht="12.5">
      <c r="E295" s="8"/>
      <c r="F295" s="7"/>
      <c r="G295" s="8"/>
    </row>
    <row r="296" spans="5:7" ht="12.5">
      <c r="E296" s="8"/>
      <c r="F296" s="7"/>
      <c r="G296" s="8"/>
    </row>
    <row r="297" spans="5:7" ht="12.5">
      <c r="E297" s="8"/>
      <c r="F297" s="7"/>
      <c r="G297" s="8"/>
    </row>
    <row r="298" spans="5:7" ht="12.5">
      <c r="E298" s="8"/>
      <c r="F298" s="7"/>
      <c r="G298" s="8"/>
    </row>
    <row r="299" spans="5:7" ht="12.5">
      <c r="E299" s="8"/>
      <c r="F299" s="7"/>
      <c r="G299" s="8"/>
    </row>
    <row r="300" spans="5:7" ht="12.5">
      <c r="E300" s="8"/>
      <c r="F300" s="7"/>
      <c r="G300" s="8"/>
    </row>
    <row r="301" spans="5:7" ht="12.5">
      <c r="E301" s="8"/>
      <c r="F301" s="7"/>
      <c r="G301" s="8"/>
    </row>
    <row r="302" spans="5:7" ht="12.5">
      <c r="E302" s="8"/>
      <c r="F302" s="7"/>
      <c r="G302" s="8"/>
    </row>
    <row r="303" spans="5:7" ht="12.5">
      <c r="E303" s="8"/>
      <c r="F303" s="7"/>
      <c r="G303" s="8"/>
    </row>
    <row r="304" spans="5:7" ht="12.5">
      <c r="E304" s="8"/>
      <c r="F304" s="7"/>
      <c r="G304" s="8"/>
    </row>
    <row r="305" spans="5:7" ht="12.5">
      <c r="E305" s="8"/>
      <c r="F305" s="7"/>
      <c r="G305" s="8"/>
    </row>
    <row r="306" spans="5:7" ht="12.5">
      <c r="E306" s="8"/>
      <c r="F306" s="7"/>
      <c r="G306" s="8"/>
    </row>
    <row r="307" spans="5:7" ht="12.5">
      <c r="E307" s="8"/>
      <c r="F307" s="7"/>
      <c r="G307" s="8"/>
    </row>
    <row r="308" spans="5:7" ht="12.5">
      <c r="E308" s="8"/>
      <c r="F308" s="7"/>
      <c r="G308" s="8"/>
    </row>
    <row r="309" spans="5:7" ht="12.5">
      <c r="E309" s="8"/>
      <c r="F309" s="7"/>
      <c r="G309" s="8"/>
    </row>
    <row r="310" spans="5:7" ht="12.5">
      <c r="E310" s="8"/>
      <c r="F310" s="7"/>
      <c r="G310" s="8"/>
    </row>
    <row r="311" spans="5:7" ht="12.5">
      <c r="E311" s="8"/>
      <c r="F311" s="7"/>
      <c r="G311" s="8"/>
    </row>
    <row r="312" spans="5:7" ht="12.5">
      <c r="E312" s="8"/>
      <c r="F312" s="7"/>
      <c r="G312" s="8"/>
    </row>
    <row r="313" spans="5:7" ht="12.5">
      <c r="E313" s="8"/>
      <c r="F313" s="7"/>
      <c r="G313" s="8"/>
    </row>
    <row r="314" spans="5:7" ht="12.5">
      <c r="E314" s="8"/>
      <c r="F314" s="7"/>
      <c r="G314" s="8"/>
    </row>
    <row r="315" spans="5:7" ht="12.5">
      <c r="E315" s="8"/>
      <c r="F315" s="7"/>
      <c r="G315" s="8"/>
    </row>
    <row r="316" spans="5:7" ht="12.5">
      <c r="E316" s="8"/>
      <c r="F316" s="7"/>
      <c r="G316" s="8"/>
    </row>
    <row r="317" spans="5:7" ht="12.5">
      <c r="E317" s="8"/>
      <c r="F317" s="7"/>
      <c r="G317" s="8"/>
    </row>
    <row r="318" spans="5:7" ht="12.5">
      <c r="E318" s="8"/>
      <c r="F318" s="7"/>
      <c r="G318" s="8"/>
    </row>
    <row r="319" spans="5:7" ht="12.5">
      <c r="E319" s="8"/>
      <c r="F319" s="7"/>
      <c r="G319" s="8"/>
    </row>
    <row r="320" spans="5:7" ht="12.5">
      <c r="E320" s="8"/>
      <c r="F320" s="7"/>
      <c r="G320" s="8"/>
    </row>
    <row r="321" spans="5:7" ht="12.5">
      <c r="E321" s="8"/>
      <c r="F321" s="7"/>
      <c r="G321" s="8"/>
    </row>
    <row r="322" spans="5:7" ht="12.5">
      <c r="E322" s="8"/>
      <c r="F322" s="7"/>
      <c r="G322" s="8"/>
    </row>
    <row r="323" spans="5:7" ht="12.5">
      <c r="E323" s="8"/>
      <c r="F323" s="7"/>
      <c r="G323" s="8"/>
    </row>
    <row r="324" spans="5:7" ht="12.5">
      <c r="E324" s="8"/>
      <c r="F324" s="7"/>
      <c r="G324" s="8"/>
    </row>
    <row r="325" spans="5:7" ht="12.5">
      <c r="E325" s="8"/>
      <c r="F325" s="7"/>
      <c r="G325" s="8"/>
    </row>
    <row r="326" spans="5:7" ht="12.5">
      <c r="E326" s="8"/>
      <c r="F326" s="7"/>
      <c r="G326" s="8"/>
    </row>
    <row r="327" spans="5:7" ht="12.5">
      <c r="E327" s="8"/>
      <c r="F327" s="7"/>
      <c r="G327" s="8"/>
    </row>
    <row r="328" spans="5:7" ht="12.5">
      <c r="E328" s="8"/>
      <c r="F328" s="7"/>
      <c r="G328" s="8"/>
    </row>
    <row r="329" spans="5:7" ht="12.5">
      <c r="E329" s="8"/>
      <c r="F329" s="7"/>
      <c r="G329" s="8"/>
    </row>
    <row r="330" spans="5:7" ht="12.5">
      <c r="E330" s="8"/>
      <c r="F330" s="7"/>
      <c r="G330" s="8"/>
    </row>
    <row r="331" spans="5:7" ht="12.5">
      <c r="E331" s="8"/>
      <c r="F331" s="7"/>
      <c r="G331" s="8"/>
    </row>
    <row r="332" spans="5:7" ht="12.5">
      <c r="E332" s="8"/>
      <c r="F332" s="7"/>
      <c r="G332" s="8"/>
    </row>
    <row r="333" spans="5:7" ht="12.5">
      <c r="E333" s="8"/>
      <c r="F333" s="7"/>
      <c r="G333" s="8"/>
    </row>
    <row r="334" spans="5:7" ht="12.5">
      <c r="E334" s="8"/>
      <c r="F334" s="7"/>
      <c r="G334" s="8"/>
    </row>
    <row r="335" spans="5:7" ht="12.5">
      <c r="E335" s="8"/>
      <c r="F335" s="7"/>
      <c r="G335" s="8"/>
    </row>
    <row r="336" spans="5:7" ht="12.5">
      <c r="E336" s="8"/>
      <c r="F336" s="7"/>
      <c r="G336" s="8"/>
    </row>
    <row r="337" spans="5:7" ht="12.5">
      <c r="E337" s="8"/>
      <c r="F337" s="7"/>
      <c r="G337" s="8"/>
    </row>
    <row r="338" spans="5:7" ht="12.5">
      <c r="E338" s="8"/>
      <c r="F338" s="7"/>
      <c r="G338" s="8"/>
    </row>
    <row r="339" spans="5:7" ht="12.5">
      <c r="E339" s="8"/>
      <c r="F339" s="7"/>
      <c r="G339" s="8"/>
    </row>
    <row r="340" spans="5:7" ht="12.5">
      <c r="E340" s="8"/>
      <c r="F340" s="7"/>
      <c r="G340" s="8"/>
    </row>
    <row r="341" spans="5:7" ht="12.5">
      <c r="E341" s="8"/>
      <c r="F341" s="7"/>
      <c r="G341" s="8"/>
    </row>
    <row r="342" spans="5:7" ht="12.5">
      <c r="E342" s="8"/>
      <c r="F342" s="7"/>
      <c r="G342" s="8"/>
    </row>
    <row r="343" spans="5:7" ht="12.5">
      <c r="E343" s="8"/>
      <c r="F343" s="7"/>
      <c r="G343" s="8"/>
    </row>
    <row r="344" spans="5:7" ht="12.5">
      <c r="E344" s="8"/>
      <c r="F344" s="7"/>
      <c r="G344" s="8"/>
    </row>
    <row r="345" spans="5:7" ht="12.5">
      <c r="E345" s="8"/>
      <c r="F345" s="7"/>
      <c r="G345" s="8"/>
    </row>
    <row r="346" spans="5:7" ht="12.5">
      <c r="E346" s="8"/>
      <c r="F346" s="7"/>
      <c r="G346" s="8"/>
    </row>
    <row r="347" spans="5:7" ht="12.5">
      <c r="E347" s="8"/>
      <c r="F347" s="7"/>
      <c r="G347" s="8"/>
    </row>
    <row r="348" spans="5:7" ht="12.5">
      <c r="E348" s="8"/>
      <c r="F348" s="7"/>
      <c r="G348" s="8"/>
    </row>
    <row r="349" spans="5:7" ht="12.5">
      <c r="E349" s="8"/>
      <c r="F349" s="7"/>
      <c r="G349" s="8"/>
    </row>
    <row r="350" spans="5:7" ht="12.5">
      <c r="E350" s="8"/>
      <c r="F350" s="7"/>
      <c r="G350" s="8"/>
    </row>
    <row r="351" spans="5:7" ht="12.5">
      <c r="E351" s="8"/>
      <c r="F351" s="7"/>
      <c r="G351" s="8"/>
    </row>
    <row r="352" spans="5:7" ht="12.5">
      <c r="E352" s="8"/>
      <c r="F352" s="7"/>
      <c r="G352" s="8"/>
    </row>
    <row r="353" spans="5:7" ht="12.5">
      <c r="E353" s="8"/>
      <c r="F353" s="7"/>
      <c r="G353" s="8"/>
    </row>
    <row r="354" spans="5:7" ht="12.5">
      <c r="E354" s="8"/>
      <c r="F354" s="7"/>
      <c r="G354" s="8"/>
    </row>
    <row r="355" spans="5:7" ht="12.5">
      <c r="E355" s="8"/>
      <c r="F355" s="7"/>
      <c r="G355" s="8"/>
    </row>
    <row r="356" spans="5:7" ht="12.5">
      <c r="E356" s="8"/>
      <c r="F356" s="7"/>
      <c r="G356" s="8"/>
    </row>
    <row r="357" spans="5:7" ht="12.5">
      <c r="E357" s="8"/>
      <c r="F357" s="7"/>
      <c r="G357" s="8"/>
    </row>
    <row r="358" spans="5:7" ht="12.5">
      <c r="E358" s="8"/>
      <c r="F358" s="7"/>
      <c r="G358" s="8"/>
    </row>
    <row r="359" spans="5:7" ht="12.5">
      <c r="E359" s="8"/>
      <c r="F359" s="7"/>
      <c r="G359" s="8"/>
    </row>
    <row r="360" spans="5:7" ht="12.5">
      <c r="E360" s="8"/>
      <c r="F360" s="7"/>
      <c r="G360" s="8"/>
    </row>
    <row r="361" spans="5:7" ht="12.5">
      <c r="E361" s="8"/>
      <c r="F361" s="7"/>
      <c r="G361" s="8"/>
    </row>
    <row r="362" spans="5:7" ht="12.5">
      <c r="E362" s="8"/>
      <c r="F362" s="7"/>
      <c r="G362" s="8"/>
    </row>
    <row r="363" spans="5:7" ht="12.5">
      <c r="E363" s="8"/>
      <c r="F363" s="7"/>
      <c r="G363" s="8"/>
    </row>
    <row r="364" spans="5:7" ht="12.5">
      <c r="E364" s="8"/>
      <c r="F364" s="7"/>
      <c r="G364" s="8"/>
    </row>
    <row r="365" spans="5:7" ht="12.5">
      <c r="E365" s="8"/>
      <c r="F365" s="7"/>
      <c r="G365" s="8"/>
    </row>
    <row r="366" spans="5:7" ht="12.5">
      <c r="E366" s="8"/>
      <c r="F366" s="7"/>
      <c r="G366" s="8"/>
    </row>
    <row r="367" spans="5:7" ht="12.5">
      <c r="E367" s="8"/>
      <c r="F367" s="7"/>
      <c r="G367" s="8"/>
    </row>
    <row r="368" spans="5:7" ht="12.5">
      <c r="E368" s="8"/>
      <c r="F368" s="7"/>
      <c r="G368" s="8"/>
    </row>
    <row r="369" spans="5:7" ht="12.5">
      <c r="E369" s="8"/>
      <c r="F369" s="7"/>
      <c r="G369" s="8"/>
    </row>
    <row r="370" spans="5:7" ht="12.5">
      <c r="E370" s="8"/>
      <c r="F370" s="7"/>
      <c r="G370" s="8"/>
    </row>
    <row r="371" spans="5:7" ht="12.5">
      <c r="E371" s="8"/>
      <c r="F371" s="7"/>
      <c r="G371" s="8"/>
    </row>
    <row r="372" spans="5:7" ht="12.5">
      <c r="E372" s="8"/>
      <c r="F372" s="7"/>
      <c r="G372" s="8"/>
    </row>
    <row r="373" spans="5:7" ht="12.5">
      <c r="E373" s="8"/>
      <c r="F373" s="7"/>
      <c r="G373" s="8"/>
    </row>
    <row r="374" spans="5:7" ht="12.5">
      <c r="E374" s="8"/>
      <c r="F374" s="7"/>
      <c r="G374" s="8"/>
    </row>
    <row r="375" spans="5:7" ht="12.5">
      <c r="E375" s="8"/>
      <c r="F375" s="7"/>
      <c r="G375" s="8"/>
    </row>
    <row r="376" spans="5:7" ht="12.5">
      <c r="E376" s="8"/>
      <c r="F376" s="7"/>
      <c r="G376" s="8"/>
    </row>
    <row r="377" spans="5:7" ht="12.5">
      <c r="E377" s="8"/>
      <c r="F377" s="7"/>
      <c r="G377" s="8"/>
    </row>
    <row r="378" spans="5:7" ht="12.5">
      <c r="E378" s="8"/>
      <c r="F378" s="7"/>
      <c r="G378" s="8"/>
    </row>
    <row r="379" spans="5:7" ht="12.5">
      <c r="E379" s="8"/>
      <c r="F379" s="7"/>
      <c r="G379" s="8"/>
    </row>
    <row r="380" spans="5:7" ht="12.5">
      <c r="E380" s="8"/>
      <c r="F380" s="7"/>
      <c r="G380" s="8"/>
    </row>
    <row r="381" spans="5:7" ht="12.5">
      <c r="E381" s="8"/>
      <c r="F381" s="7"/>
      <c r="G381" s="8"/>
    </row>
    <row r="382" spans="5:7" ht="12.5">
      <c r="E382" s="8"/>
      <c r="F382" s="7"/>
      <c r="G382" s="8"/>
    </row>
    <row r="383" spans="5:7" ht="12.5">
      <c r="E383" s="8"/>
      <c r="F383" s="7"/>
      <c r="G383" s="8"/>
    </row>
    <row r="384" spans="5:7" ht="12.5">
      <c r="E384" s="8"/>
      <c r="F384" s="7"/>
      <c r="G384" s="8"/>
    </row>
    <row r="385" spans="5:7" ht="12.5">
      <c r="E385" s="8"/>
      <c r="F385" s="7"/>
      <c r="G385" s="8"/>
    </row>
    <row r="386" spans="5:7" ht="12.5">
      <c r="E386" s="8"/>
      <c r="F386" s="7"/>
      <c r="G386" s="8"/>
    </row>
    <row r="387" spans="5:7" ht="12.5">
      <c r="E387" s="8"/>
      <c r="F387" s="7"/>
      <c r="G387" s="8"/>
    </row>
    <row r="388" spans="5:7" ht="12.5">
      <c r="E388" s="8"/>
      <c r="F388" s="7"/>
      <c r="G388" s="8"/>
    </row>
    <row r="389" spans="5:7" ht="12.5">
      <c r="E389" s="8"/>
      <c r="F389" s="7"/>
      <c r="G389" s="8"/>
    </row>
    <row r="390" spans="5:7" ht="12.5">
      <c r="E390" s="8"/>
      <c r="F390" s="7"/>
      <c r="G390" s="8"/>
    </row>
    <row r="391" spans="5:7" ht="12.5">
      <c r="E391" s="8"/>
      <c r="F391" s="7"/>
      <c r="G391" s="8"/>
    </row>
    <row r="392" spans="5:7" ht="12.5">
      <c r="E392" s="8"/>
      <c r="F392" s="7"/>
      <c r="G392" s="8"/>
    </row>
    <row r="393" spans="5:7" ht="12.5">
      <c r="E393" s="8"/>
      <c r="F393" s="7"/>
      <c r="G393" s="8"/>
    </row>
    <row r="394" spans="5:7" ht="12.5">
      <c r="E394" s="8"/>
      <c r="F394" s="7"/>
      <c r="G394" s="8"/>
    </row>
    <row r="395" spans="5:7" ht="12.5">
      <c r="E395" s="8"/>
      <c r="F395" s="7"/>
      <c r="G395" s="8"/>
    </row>
    <row r="396" spans="5:7" ht="12.5">
      <c r="E396" s="8"/>
      <c r="F396" s="7"/>
      <c r="G396" s="8"/>
    </row>
    <row r="397" spans="5:7" ht="12.5">
      <c r="E397" s="8"/>
      <c r="F397" s="7"/>
      <c r="G397" s="8"/>
    </row>
    <row r="398" spans="5:7" ht="12.5">
      <c r="E398" s="8"/>
      <c r="F398" s="7"/>
      <c r="G398" s="8"/>
    </row>
    <row r="399" spans="5:7" ht="12.5">
      <c r="E399" s="8"/>
      <c r="F399" s="7"/>
      <c r="G399" s="8"/>
    </row>
    <row r="400" spans="5:7" ht="12.5">
      <c r="E400" s="8"/>
      <c r="F400" s="7"/>
      <c r="G400" s="8"/>
    </row>
    <row r="401" spans="5:7" ht="12.5">
      <c r="E401" s="8"/>
      <c r="F401" s="7"/>
      <c r="G401" s="8"/>
    </row>
    <row r="402" spans="5:7" ht="12.5">
      <c r="E402" s="8"/>
      <c r="F402" s="7"/>
      <c r="G402" s="8"/>
    </row>
    <row r="403" spans="5:7" ht="12.5">
      <c r="E403" s="8"/>
      <c r="F403" s="7"/>
      <c r="G403" s="8"/>
    </row>
    <row r="404" spans="5:7" ht="12.5">
      <c r="E404" s="8"/>
      <c r="F404" s="7"/>
      <c r="G404" s="8"/>
    </row>
    <row r="405" spans="5:7" ht="12.5">
      <c r="E405" s="8"/>
      <c r="F405" s="7"/>
      <c r="G405" s="8"/>
    </row>
    <row r="406" spans="5:7" ht="12.5">
      <c r="E406" s="8"/>
      <c r="F406" s="7"/>
      <c r="G406" s="8"/>
    </row>
    <row r="407" spans="5:7" ht="12.5">
      <c r="E407" s="8"/>
      <c r="F407" s="7"/>
      <c r="G407" s="8"/>
    </row>
    <row r="408" spans="5:7" ht="12.5">
      <c r="E408" s="8"/>
      <c r="F408" s="7"/>
      <c r="G408" s="8"/>
    </row>
    <row r="409" spans="5:7" ht="12.5">
      <c r="E409" s="8"/>
      <c r="F409" s="7"/>
      <c r="G409" s="8"/>
    </row>
    <row r="410" spans="5:7" ht="12.5">
      <c r="E410" s="8"/>
      <c r="F410" s="7"/>
      <c r="G410" s="8"/>
    </row>
    <row r="411" spans="5:7" ht="12.5">
      <c r="E411" s="8"/>
      <c r="F411" s="7"/>
      <c r="G411" s="8"/>
    </row>
    <row r="412" spans="5:7" ht="12.5">
      <c r="E412" s="8"/>
      <c r="F412" s="7"/>
      <c r="G412" s="8"/>
    </row>
    <row r="413" spans="5:7" ht="12.5">
      <c r="E413" s="8"/>
      <c r="F413" s="7"/>
      <c r="G413" s="8"/>
    </row>
    <row r="414" spans="5:7" ht="12.5">
      <c r="E414" s="8"/>
      <c r="F414" s="7"/>
      <c r="G414" s="8"/>
    </row>
    <row r="415" spans="5:7" ht="12.5">
      <c r="E415" s="8"/>
      <c r="F415" s="7"/>
      <c r="G415" s="8"/>
    </row>
    <row r="416" spans="5:7" ht="12.5">
      <c r="E416" s="8"/>
      <c r="F416" s="7"/>
      <c r="G416" s="8"/>
    </row>
    <row r="417" spans="5:7" ht="12.5">
      <c r="E417" s="8"/>
      <c r="F417" s="7"/>
      <c r="G417" s="8"/>
    </row>
    <row r="418" spans="5:7" ht="12.5">
      <c r="E418" s="8"/>
      <c r="F418" s="7"/>
      <c r="G418" s="8"/>
    </row>
    <row r="419" spans="5:7" ht="12.5">
      <c r="E419" s="8"/>
      <c r="F419" s="7"/>
      <c r="G419" s="8"/>
    </row>
    <row r="420" spans="5:7" ht="12.5">
      <c r="E420" s="8"/>
      <c r="F420" s="7"/>
      <c r="G420" s="8"/>
    </row>
    <row r="421" spans="5:7" ht="12.5">
      <c r="E421" s="8"/>
      <c r="F421" s="7"/>
      <c r="G421" s="8"/>
    </row>
    <row r="422" spans="5:7" ht="12.5">
      <c r="E422" s="8"/>
      <c r="F422" s="7"/>
      <c r="G422" s="8"/>
    </row>
    <row r="423" spans="5:7" ht="12.5">
      <c r="E423" s="8"/>
      <c r="F423" s="7"/>
      <c r="G423" s="8"/>
    </row>
    <row r="424" spans="5:7" ht="12.5">
      <c r="E424" s="8"/>
      <c r="F424" s="7"/>
      <c r="G424" s="8"/>
    </row>
    <row r="425" spans="5:7" ht="12.5">
      <c r="E425" s="8"/>
      <c r="F425" s="7"/>
      <c r="G425" s="8"/>
    </row>
    <row r="426" spans="5:7" ht="12.5">
      <c r="E426" s="8"/>
      <c r="F426" s="7"/>
      <c r="G426" s="8"/>
    </row>
    <row r="427" spans="5:7" ht="12.5">
      <c r="E427" s="8"/>
      <c r="F427" s="7"/>
      <c r="G427" s="8"/>
    </row>
    <row r="428" spans="5:7" ht="12.5">
      <c r="E428" s="8"/>
      <c r="F428" s="7"/>
      <c r="G428" s="8"/>
    </row>
    <row r="429" spans="5:7" ht="12.5">
      <c r="E429" s="8"/>
      <c r="F429" s="7"/>
      <c r="G429" s="8"/>
    </row>
    <row r="430" spans="5:7" ht="12.5">
      <c r="E430" s="8"/>
      <c r="F430" s="7"/>
      <c r="G430" s="8"/>
    </row>
    <row r="431" spans="5:7" ht="12.5">
      <c r="E431" s="8"/>
      <c r="F431" s="7"/>
      <c r="G431" s="8"/>
    </row>
    <row r="432" spans="5:7" ht="12.5">
      <c r="E432" s="8"/>
      <c r="F432" s="7"/>
      <c r="G432" s="8"/>
    </row>
    <row r="433" spans="5:7" ht="12.5">
      <c r="E433" s="8"/>
      <c r="F433" s="7"/>
      <c r="G433" s="8"/>
    </row>
    <row r="434" spans="5:7" ht="12.5">
      <c r="E434" s="8"/>
      <c r="F434" s="7"/>
      <c r="G434" s="8"/>
    </row>
    <row r="435" spans="5:7" ht="12.5">
      <c r="E435" s="8"/>
      <c r="F435" s="7"/>
      <c r="G435" s="8"/>
    </row>
    <row r="436" spans="5:7" ht="12.5">
      <c r="E436" s="8"/>
      <c r="F436" s="7"/>
      <c r="G436" s="8"/>
    </row>
    <row r="437" spans="5:7" ht="12.5">
      <c r="E437" s="8"/>
      <c r="F437" s="7"/>
      <c r="G437" s="8"/>
    </row>
    <row r="438" spans="5:7" ht="12.5">
      <c r="E438" s="8"/>
      <c r="F438" s="7"/>
      <c r="G438" s="8"/>
    </row>
    <row r="439" spans="5:7" ht="12.5">
      <c r="E439" s="8"/>
      <c r="F439" s="7"/>
      <c r="G439" s="8"/>
    </row>
    <row r="440" spans="5:7" ht="12.5">
      <c r="E440" s="8"/>
      <c r="F440" s="7"/>
      <c r="G440" s="8"/>
    </row>
    <row r="441" spans="5:7" ht="12.5">
      <c r="E441" s="8"/>
      <c r="F441" s="7"/>
      <c r="G441" s="8"/>
    </row>
    <row r="442" spans="5:7" ht="12.5">
      <c r="E442" s="8"/>
      <c r="F442" s="7"/>
      <c r="G442" s="8"/>
    </row>
    <row r="443" spans="5:7" ht="12.5">
      <c r="E443" s="8"/>
      <c r="F443" s="7"/>
      <c r="G443" s="8"/>
    </row>
    <row r="444" spans="5:7" ht="12.5">
      <c r="E444" s="8"/>
      <c r="F444" s="7"/>
      <c r="G444" s="8"/>
    </row>
    <row r="445" spans="5:7" ht="12.5">
      <c r="E445" s="8"/>
      <c r="F445" s="7"/>
      <c r="G445" s="8"/>
    </row>
    <row r="446" spans="5:7" ht="12.5">
      <c r="E446" s="8"/>
      <c r="F446" s="7"/>
      <c r="G446" s="8"/>
    </row>
    <row r="447" spans="5:7" ht="12.5">
      <c r="E447" s="8"/>
      <c r="F447" s="7"/>
      <c r="G447" s="8"/>
    </row>
    <row r="448" spans="5:7" ht="12.5">
      <c r="E448" s="8"/>
      <c r="F448" s="7"/>
      <c r="G448" s="8"/>
    </row>
    <row r="449" spans="5:7" ht="12.5">
      <c r="E449" s="8"/>
      <c r="F449" s="7"/>
      <c r="G449" s="8"/>
    </row>
    <row r="450" spans="5:7" ht="12.5">
      <c r="E450" s="8"/>
      <c r="F450" s="7"/>
      <c r="G450" s="8"/>
    </row>
    <row r="451" spans="5:7" ht="12.5">
      <c r="E451" s="8"/>
      <c r="F451" s="7"/>
      <c r="G451" s="8"/>
    </row>
    <row r="452" spans="5:7" ht="12.5">
      <c r="E452" s="8"/>
      <c r="F452" s="7"/>
      <c r="G452" s="8"/>
    </row>
    <row r="453" spans="5:7" ht="12.5">
      <c r="E453" s="8"/>
      <c r="F453" s="7"/>
      <c r="G453" s="8"/>
    </row>
    <row r="454" spans="5:7" ht="12.5">
      <c r="E454" s="8"/>
      <c r="F454" s="7"/>
      <c r="G454" s="8"/>
    </row>
    <row r="455" spans="5:7" ht="12.5">
      <c r="E455" s="8"/>
      <c r="F455" s="7"/>
      <c r="G455" s="8"/>
    </row>
    <row r="456" spans="5:7" ht="12.5">
      <c r="E456" s="8"/>
      <c r="F456" s="7"/>
      <c r="G456" s="8"/>
    </row>
    <row r="457" spans="5:7" ht="12.5">
      <c r="E457" s="8"/>
      <c r="F457" s="7"/>
      <c r="G457" s="8"/>
    </row>
    <row r="458" spans="5:7" ht="12.5">
      <c r="E458" s="8"/>
      <c r="F458" s="7"/>
      <c r="G458" s="8"/>
    </row>
    <row r="459" spans="5:7" ht="12.5">
      <c r="E459" s="8"/>
      <c r="F459" s="7"/>
      <c r="G459" s="8"/>
    </row>
    <row r="460" spans="5:7" ht="12.5">
      <c r="E460" s="8"/>
      <c r="F460" s="7"/>
      <c r="G460" s="8"/>
    </row>
    <row r="461" spans="5:7" ht="12.5">
      <c r="E461" s="8"/>
      <c r="F461" s="7"/>
      <c r="G461" s="8"/>
    </row>
    <row r="462" spans="5:7" ht="12.5">
      <c r="E462" s="8"/>
      <c r="F462" s="7"/>
      <c r="G462" s="8"/>
    </row>
    <row r="463" spans="5:7" ht="12.5">
      <c r="E463" s="8"/>
      <c r="F463" s="7"/>
      <c r="G463" s="8"/>
    </row>
    <row r="464" spans="5:7" ht="12.5">
      <c r="E464" s="8"/>
      <c r="F464" s="7"/>
      <c r="G464" s="8"/>
    </row>
    <row r="465" spans="5:7" ht="12.5">
      <c r="E465" s="8"/>
      <c r="F465" s="7"/>
      <c r="G465" s="8"/>
    </row>
    <row r="466" spans="5:7" ht="12.5">
      <c r="E466" s="8"/>
      <c r="F466" s="7"/>
      <c r="G466" s="8"/>
    </row>
    <row r="467" spans="5:7" ht="12.5">
      <c r="E467" s="8"/>
      <c r="F467" s="7"/>
      <c r="G467" s="8"/>
    </row>
    <row r="468" spans="5:7" ht="12.5">
      <c r="E468" s="8"/>
      <c r="F468" s="7"/>
      <c r="G468" s="8"/>
    </row>
    <row r="469" spans="5:7" ht="12.5">
      <c r="E469" s="8"/>
      <c r="F469" s="7"/>
      <c r="G469" s="8"/>
    </row>
    <row r="470" spans="5:7" ht="12.5">
      <c r="E470" s="8"/>
      <c r="F470" s="7"/>
      <c r="G470" s="8"/>
    </row>
    <row r="471" spans="5:7" ht="12.5">
      <c r="E471" s="8"/>
      <c r="F471" s="7"/>
      <c r="G471" s="8"/>
    </row>
    <row r="472" spans="5:7" ht="12.5">
      <c r="E472" s="8"/>
      <c r="F472" s="7"/>
      <c r="G472" s="8"/>
    </row>
    <row r="473" spans="5:7" ht="12.5">
      <c r="E473" s="8"/>
      <c r="F473" s="7"/>
      <c r="G473" s="8"/>
    </row>
    <row r="474" spans="5:7" ht="12.5">
      <c r="E474" s="8"/>
      <c r="F474" s="7"/>
      <c r="G474" s="8"/>
    </row>
    <row r="475" spans="5:7" ht="12.5">
      <c r="E475" s="8"/>
      <c r="F475" s="7"/>
      <c r="G475" s="8"/>
    </row>
    <row r="476" spans="5:7" ht="12.5">
      <c r="E476" s="8"/>
      <c r="F476" s="7"/>
      <c r="G476" s="8"/>
    </row>
    <row r="477" spans="5:7" ht="12.5">
      <c r="E477" s="8"/>
      <c r="F477" s="7"/>
      <c r="G477" s="8"/>
    </row>
    <row r="478" spans="5:7" ht="12.5">
      <c r="E478" s="8"/>
      <c r="F478" s="7"/>
      <c r="G478" s="8"/>
    </row>
    <row r="479" spans="5:7" ht="12.5">
      <c r="E479" s="8"/>
      <c r="F479" s="7"/>
      <c r="G479" s="8"/>
    </row>
    <row r="480" spans="5:7" ht="12.5">
      <c r="E480" s="8"/>
      <c r="F480" s="7"/>
      <c r="G480" s="8"/>
    </row>
    <row r="481" spans="5:7" ht="12.5">
      <c r="E481" s="8"/>
      <c r="F481" s="7"/>
      <c r="G481" s="8"/>
    </row>
    <row r="482" spans="5:7" ht="12.5">
      <c r="E482" s="8"/>
      <c r="F482" s="7"/>
      <c r="G482" s="8"/>
    </row>
    <row r="483" spans="5:7" ht="12.5">
      <c r="E483" s="8"/>
      <c r="F483" s="7"/>
      <c r="G483" s="8"/>
    </row>
    <row r="484" spans="5:7" ht="12.5">
      <c r="E484" s="8"/>
      <c r="F484" s="7"/>
      <c r="G484" s="8"/>
    </row>
    <row r="485" spans="5:7" ht="12.5">
      <c r="E485" s="8"/>
      <c r="F485" s="7"/>
      <c r="G485" s="8"/>
    </row>
    <row r="486" spans="5:7" ht="12.5">
      <c r="E486" s="8"/>
      <c r="F486" s="7"/>
      <c r="G486" s="8"/>
    </row>
    <row r="487" spans="5:7" ht="12.5">
      <c r="E487" s="8"/>
      <c r="F487" s="7"/>
      <c r="G487" s="8"/>
    </row>
    <row r="488" spans="5:7" ht="12.5">
      <c r="E488" s="8"/>
      <c r="F488" s="7"/>
      <c r="G488" s="8"/>
    </row>
    <row r="489" spans="5:7" ht="12.5">
      <c r="E489" s="8"/>
      <c r="F489" s="7"/>
      <c r="G489" s="8"/>
    </row>
    <row r="490" spans="5:7" ht="12.5">
      <c r="E490" s="8"/>
      <c r="F490" s="7"/>
      <c r="G490" s="8"/>
    </row>
    <row r="491" spans="5:7" ht="12.5">
      <c r="E491" s="8"/>
      <c r="F491" s="7"/>
      <c r="G491" s="8"/>
    </row>
    <row r="492" spans="5:7" ht="12.5">
      <c r="E492" s="8"/>
      <c r="F492" s="7"/>
      <c r="G492" s="8"/>
    </row>
    <row r="493" spans="5:7" ht="12.5">
      <c r="E493" s="8"/>
      <c r="F493" s="7"/>
      <c r="G493" s="8"/>
    </row>
    <row r="494" spans="5:7" ht="12.5">
      <c r="E494" s="8"/>
      <c r="F494" s="7"/>
      <c r="G494" s="8"/>
    </row>
    <row r="495" spans="5:7" ht="12.5">
      <c r="E495" s="8"/>
      <c r="F495" s="7"/>
      <c r="G495" s="8"/>
    </row>
    <row r="496" spans="5:7" ht="12.5">
      <c r="E496" s="8"/>
      <c r="F496" s="7"/>
      <c r="G496" s="8"/>
    </row>
    <row r="497" spans="5:7" ht="12.5">
      <c r="E497" s="8"/>
      <c r="F497" s="7"/>
      <c r="G497" s="8"/>
    </row>
    <row r="498" spans="5:7" ht="12.5">
      <c r="E498" s="8"/>
      <c r="F498" s="7"/>
      <c r="G498" s="8"/>
    </row>
    <row r="499" spans="5:7" ht="12.5">
      <c r="E499" s="8"/>
      <c r="F499" s="7"/>
      <c r="G499" s="8"/>
    </row>
    <row r="500" spans="5:7" ht="12.5">
      <c r="E500" s="8"/>
      <c r="F500" s="7"/>
      <c r="G500" s="8"/>
    </row>
    <row r="501" spans="5:7" ht="12.5">
      <c r="E501" s="8"/>
      <c r="F501" s="7"/>
      <c r="G501" s="8"/>
    </row>
    <row r="502" spans="5:7" ht="12.5">
      <c r="E502" s="8"/>
      <c r="F502" s="7"/>
      <c r="G502" s="8"/>
    </row>
    <row r="503" spans="5:7" ht="12.5">
      <c r="E503" s="8"/>
      <c r="F503" s="7"/>
      <c r="G503" s="8"/>
    </row>
    <row r="504" spans="5:7" ht="12.5">
      <c r="E504" s="8"/>
      <c r="F504" s="7"/>
      <c r="G504" s="8"/>
    </row>
    <row r="505" spans="5:7" ht="12.5">
      <c r="E505" s="8"/>
      <c r="F505" s="7"/>
      <c r="G505" s="8"/>
    </row>
    <row r="506" spans="5:7" ht="12.5">
      <c r="E506" s="8"/>
      <c r="F506" s="7"/>
      <c r="G506" s="8"/>
    </row>
    <row r="507" spans="5:7" ht="12.5">
      <c r="E507" s="8"/>
      <c r="F507" s="7"/>
      <c r="G507" s="8"/>
    </row>
    <row r="508" spans="5:7" ht="12.5">
      <c r="E508" s="8"/>
      <c r="F508" s="7"/>
      <c r="G508" s="8"/>
    </row>
    <row r="509" spans="5:7" ht="12.5">
      <c r="E509" s="8"/>
      <c r="F509" s="7"/>
      <c r="G509" s="8"/>
    </row>
    <row r="510" spans="5:7" ht="12.5">
      <c r="E510" s="8"/>
      <c r="F510" s="7"/>
      <c r="G510" s="8"/>
    </row>
    <row r="511" spans="5:7" ht="12.5">
      <c r="E511" s="8"/>
      <c r="F511" s="7"/>
      <c r="G511" s="8"/>
    </row>
    <row r="512" spans="5:7" ht="12.5">
      <c r="E512" s="8"/>
      <c r="F512" s="7"/>
      <c r="G512" s="8"/>
    </row>
    <row r="513" spans="5:7" ht="12.5">
      <c r="E513" s="8"/>
      <c r="F513" s="7"/>
      <c r="G513" s="8"/>
    </row>
    <row r="514" spans="5:7" ht="12.5">
      <c r="E514" s="8"/>
      <c r="F514" s="7"/>
      <c r="G514" s="8"/>
    </row>
    <row r="515" spans="5:7" ht="12.5">
      <c r="E515" s="8"/>
      <c r="F515" s="7"/>
      <c r="G515" s="8"/>
    </row>
    <row r="516" spans="5:7" ht="12.5">
      <c r="E516" s="8"/>
      <c r="F516" s="7"/>
      <c r="G516" s="8"/>
    </row>
    <row r="517" spans="5:7" ht="12.5">
      <c r="E517" s="8"/>
      <c r="F517" s="7"/>
      <c r="G517" s="8"/>
    </row>
    <row r="518" spans="5:7" ht="12.5">
      <c r="E518" s="8"/>
      <c r="F518" s="7"/>
      <c r="G518" s="8"/>
    </row>
    <row r="519" spans="5:7" ht="12.5">
      <c r="E519" s="8"/>
      <c r="F519" s="7"/>
      <c r="G519" s="8"/>
    </row>
    <row r="520" spans="5:7" ht="12.5">
      <c r="E520" s="8"/>
      <c r="F520" s="7"/>
      <c r="G520" s="8"/>
    </row>
    <row r="521" spans="5:7" ht="12.5">
      <c r="E521" s="8"/>
      <c r="F521" s="7"/>
      <c r="G521" s="8"/>
    </row>
    <row r="522" spans="5:7" ht="12.5">
      <c r="E522" s="8"/>
      <c r="F522" s="7"/>
      <c r="G522" s="8"/>
    </row>
    <row r="523" spans="5:7" ht="12.5">
      <c r="E523" s="8"/>
      <c r="F523" s="7"/>
      <c r="G523" s="8"/>
    </row>
    <row r="524" spans="5:7" ht="12.5">
      <c r="E524" s="8"/>
      <c r="F524" s="7"/>
      <c r="G524" s="8"/>
    </row>
    <row r="525" spans="5:7" ht="12.5">
      <c r="E525" s="8"/>
      <c r="F525" s="7"/>
      <c r="G525" s="8"/>
    </row>
    <row r="526" spans="5:7" ht="12.5">
      <c r="E526" s="8"/>
      <c r="F526" s="7"/>
      <c r="G526" s="8"/>
    </row>
    <row r="527" spans="5:7" ht="12.5">
      <c r="E527" s="8"/>
      <c r="F527" s="7"/>
      <c r="G527" s="8"/>
    </row>
    <row r="528" spans="5:7" ht="12.5">
      <c r="E528" s="8"/>
      <c r="F528" s="7"/>
      <c r="G528" s="8"/>
    </row>
    <row r="529" spans="5:7" ht="12.5">
      <c r="E529" s="8"/>
      <c r="F529" s="7"/>
      <c r="G529" s="8"/>
    </row>
    <row r="530" spans="5:7" ht="12.5">
      <c r="E530" s="8"/>
      <c r="F530" s="7"/>
      <c r="G530" s="8"/>
    </row>
    <row r="531" spans="5:7" ht="12.5">
      <c r="E531" s="8"/>
      <c r="F531" s="7"/>
      <c r="G531" s="8"/>
    </row>
    <row r="532" spans="5:7" ht="12.5">
      <c r="E532" s="8"/>
      <c r="F532" s="7"/>
      <c r="G532" s="8"/>
    </row>
    <row r="533" spans="5:7" ht="12.5">
      <c r="E533" s="8"/>
      <c r="F533" s="7"/>
      <c r="G533" s="8"/>
    </row>
    <row r="534" spans="5:7" ht="12.5">
      <c r="E534" s="8"/>
      <c r="F534" s="7"/>
      <c r="G534" s="8"/>
    </row>
    <row r="535" spans="5:7" ht="12.5">
      <c r="E535" s="8"/>
      <c r="F535" s="7"/>
      <c r="G535" s="8"/>
    </row>
    <row r="536" spans="5:7" ht="12.5">
      <c r="E536" s="8"/>
      <c r="F536" s="7"/>
      <c r="G536" s="8"/>
    </row>
    <row r="537" spans="5:7" ht="12.5">
      <c r="E537" s="8"/>
      <c r="F537" s="7"/>
      <c r="G537" s="8"/>
    </row>
    <row r="538" spans="5:7" ht="12.5">
      <c r="E538" s="8"/>
      <c r="F538" s="7"/>
      <c r="G538" s="8"/>
    </row>
    <row r="539" spans="5:7" ht="12.5">
      <c r="E539" s="8"/>
      <c r="F539" s="7"/>
      <c r="G539" s="8"/>
    </row>
    <row r="540" spans="5:7" ht="12.5">
      <c r="E540" s="8"/>
      <c r="F540" s="7"/>
      <c r="G540" s="8"/>
    </row>
    <row r="541" spans="5:7" ht="12.5">
      <c r="E541" s="8"/>
      <c r="F541" s="7"/>
      <c r="G541" s="8"/>
    </row>
    <row r="542" spans="5:7" ht="12.5">
      <c r="E542" s="8"/>
      <c r="F542" s="7"/>
      <c r="G542" s="8"/>
    </row>
    <row r="543" spans="5:7" ht="12.5">
      <c r="E543" s="8"/>
      <c r="F543" s="7"/>
      <c r="G543" s="8"/>
    </row>
    <row r="544" spans="5:7" ht="12.5">
      <c r="E544" s="8"/>
      <c r="F544" s="7"/>
      <c r="G544" s="8"/>
    </row>
    <row r="545" spans="5:7" ht="12.5">
      <c r="E545" s="8"/>
      <c r="F545" s="7"/>
      <c r="G545" s="8"/>
    </row>
    <row r="546" spans="5:7" ht="12.5">
      <c r="E546" s="8"/>
      <c r="F546" s="7"/>
      <c r="G546" s="8"/>
    </row>
    <row r="547" spans="5:7" ht="12.5">
      <c r="E547" s="8"/>
      <c r="F547" s="7"/>
      <c r="G547" s="8"/>
    </row>
    <row r="548" spans="5:7" ht="12.5">
      <c r="E548" s="8"/>
      <c r="F548" s="7"/>
      <c r="G548" s="8"/>
    </row>
    <row r="549" spans="5:7" ht="12.5">
      <c r="E549" s="8"/>
      <c r="F549" s="7"/>
      <c r="G549" s="8"/>
    </row>
    <row r="550" spans="5:7" ht="12.5">
      <c r="E550" s="8"/>
      <c r="F550" s="7"/>
      <c r="G550" s="8"/>
    </row>
    <row r="551" spans="5:7" ht="12.5">
      <c r="E551" s="8"/>
      <c r="F551" s="7"/>
      <c r="G551" s="8"/>
    </row>
    <row r="552" spans="5:7" ht="12.5">
      <c r="E552" s="8"/>
      <c r="F552" s="7"/>
      <c r="G552" s="8"/>
    </row>
    <row r="553" spans="5:7" ht="12.5">
      <c r="E553" s="8"/>
      <c r="F553" s="7"/>
      <c r="G553" s="8"/>
    </row>
    <row r="554" spans="5:7" ht="12.5">
      <c r="E554" s="8"/>
      <c r="F554" s="7"/>
      <c r="G554" s="8"/>
    </row>
    <row r="555" spans="5:7" ht="12.5">
      <c r="E555" s="8"/>
      <c r="F555" s="7"/>
      <c r="G555" s="8"/>
    </row>
    <row r="556" spans="5:7" ht="12.5">
      <c r="E556" s="8"/>
      <c r="F556" s="7"/>
      <c r="G556" s="8"/>
    </row>
    <row r="557" spans="5:7" ht="12.5">
      <c r="E557" s="8"/>
      <c r="F557" s="7"/>
      <c r="G557" s="8"/>
    </row>
    <row r="558" spans="5:7" ht="12.5">
      <c r="E558" s="8"/>
      <c r="F558" s="7"/>
      <c r="G558" s="8"/>
    </row>
    <row r="559" spans="5:7" ht="12.5">
      <c r="E559" s="8"/>
      <c r="F559" s="7"/>
      <c r="G559" s="8"/>
    </row>
    <row r="560" spans="5:7" ht="12.5">
      <c r="E560" s="8"/>
      <c r="F560" s="7"/>
      <c r="G560" s="8"/>
    </row>
    <row r="561" spans="5:7" ht="12.5">
      <c r="E561" s="8"/>
      <c r="F561" s="7"/>
      <c r="G561" s="8"/>
    </row>
    <row r="562" spans="5:7" ht="12.5">
      <c r="E562" s="8"/>
      <c r="F562" s="7"/>
      <c r="G562" s="8"/>
    </row>
    <row r="563" spans="5:7" ht="12.5">
      <c r="E563" s="8"/>
      <c r="F563" s="7"/>
      <c r="G563" s="8"/>
    </row>
    <row r="564" spans="5:7" ht="12.5">
      <c r="E564" s="8"/>
      <c r="F564" s="7"/>
      <c r="G564" s="8"/>
    </row>
    <row r="565" spans="5:7" ht="12.5">
      <c r="E565" s="8"/>
      <c r="F565" s="7"/>
      <c r="G565" s="8"/>
    </row>
    <row r="566" spans="5:7" ht="12.5">
      <c r="E566" s="8"/>
      <c r="F566" s="7"/>
      <c r="G566" s="8"/>
    </row>
    <row r="567" spans="5:7" ht="12.5">
      <c r="E567" s="8"/>
      <c r="F567" s="7"/>
      <c r="G567" s="8"/>
    </row>
    <row r="568" spans="5:7" ht="12.5">
      <c r="E568" s="8"/>
      <c r="F568" s="7"/>
      <c r="G568" s="8"/>
    </row>
    <row r="569" spans="5:7" ht="12.5">
      <c r="E569" s="8"/>
      <c r="F569" s="7"/>
      <c r="G569" s="8"/>
    </row>
    <row r="570" spans="5:7" ht="12.5">
      <c r="E570" s="8"/>
      <c r="F570" s="7"/>
      <c r="G570" s="8"/>
    </row>
    <row r="571" spans="5:7" ht="12.5">
      <c r="E571" s="8"/>
      <c r="F571" s="7"/>
      <c r="G571" s="8"/>
    </row>
    <row r="572" spans="5:7" ht="12.5">
      <c r="E572" s="8"/>
      <c r="F572" s="7"/>
      <c r="G572" s="8"/>
    </row>
    <row r="573" spans="5:7" ht="12.5">
      <c r="E573" s="8"/>
      <c r="F573" s="7"/>
      <c r="G573" s="8"/>
    </row>
    <row r="574" spans="5:7" ht="12.5">
      <c r="E574" s="8"/>
      <c r="F574" s="7"/>
      <c r="G574" s="8"/>
    </row>
    <row r="575" spans="5:7" ht="12.5">
      <c r="E575" s="8"/>
      <c r="F575" s="7"/>
      <c r="G575" s="8"/>
    </row>
    <row r="576" spans="5:7" ht="12.5">
      <c r="E576" s="8"/>
      <c r="F576" s="7"/>
      <c r="G576" s="8"/>
    </row>
    <row r="577" spans="5:7" ht="12.5">
      <c r="E577" s="8"/>
      <c r="F577" s="7"/>
      <c r="G577" s="8"/>
    </row>
    <row r="578" spans="5:7" ht="12.5">
      <c r="E578" s="8"/>
      <c r="F578" s="7"/>
      <c r="G578" s="8"/>
    </row>
    <row r="579" spans="5:7" ht="12.5">
      <c r="E579" s="8"/>
      <c r="F579" s="7"/>
      <c r="G579" s="8"/>
    </row>
    <row r="580" spans="5:7" ht="12.5">
      <c r="E580" s="8"/>
      <c r="F580" s="7"/>
      <c r="G580" s="8"/>
    </row>
    <row r="581" spans="5:7" ht="12.5">
      <c r="E581" s="8"/>
      <c r="F581" s="7"/>
      <c r="G581" s="8"/>
    </row>
    <row r="582" spans="5:7" ht="12.5">
      <c r="E582" s="8"/>
      <c r="F582" s="7"/>
      <c r="G582" s="8"/>
    </row>
    <row r="583" spans="5:7" ht="12.5">
      <c r="E583" s="8"/>
      <c r="F583" s="7"/>
      <c r="G583" s="8"/>
    </row>
    <row r="584" spans="5:7" ht="12.5">
      <c r="E584" s="8"/>
      <c r="F584" s="7"/>
      <c r="G584" s="8"/>
    </row>
    <row r="585" spans="5:7" ht="12.5">
      <c r="E585" s="8"/>
      <c r="F585" s="7"/>
      <c r="G585" s="8"/>
    </row>
    <row r="586" spans="5:7" ht="12.5">
      <c r="E586" s="8"/>
      <c r="F586" s="7"/>
      <c r="G586" s="8"/>
    </row>
    <row r="587" spans="5:7" ht="12.5">
      <c r="E587" s="8"/>
      <c r="F587" s="7"/>
      <c r="G587" s="8"/>
    </row>
    <row r="588" spans="5:7" ht="12.5">
      <c r="E588" s="8"/>
      <c r="F588" s="7"/>
      <c r="G588" s="8"/>
    </row>
    <row r="589" spans="5:7" ht="12.5">
      <c r="E589" s="8"/>
      <c r="F589" s="7"/>
      <c r="G589" s="8"/>
    </row>
    <row r="590" spans="5:7" ht="12.5">
      <c r="E590" s="8"/>
      <c r="F590" s="7"/>
      <c r="G590" s="8"/>
    </row>
    <row r="591" spans="5:7" ht="12.5">
      <c r="E591" s="8"/>
      <c r="F591" s="7"/>
      <c r="G591" s="8"/>
    </row>
    <row r="592" spans="5:7" ht="12.5">
      <c r="E592" s="8"/>
      <c r="F592" s="7"/>
      <c r="G592" s="8"/>
    </row>
    <row r="593" spans="5:7" ht="12.5">
      <c r="E593" s="8"/>
      <c r="F593" s="7"/>
      <c r="G593" s="8"/>
    </row>
    <row r="594" spans="5:7" ht="12.5">
      <c r="E594" s="8"/>
      <c r="F594" s="7"/>
      <c r="G594" s="8"/>
    </row>
    <row r="595" spans="5:7" ht="12.5">
      <c r="E595" s="8"/>
      <c r="F595" s="7"/>
      <c r="G595" s="8"/>
    </row>
    <row r="596" spans="5:7" ht="12.5">
      <c r="E596" s="8"/>
      <c r="F596" s="7"/>
      <c r="G596" s="8"/>
    </row>
    <row r="597" spans="5:7" ht="12.5">
      <c r="E597" s="8"/>
      <c r="F597" s="7"/>
      <c r="G597" s="8"/>
    </row>
    <row r="598" spans="5:7" ht="12.5">
      <c r="E598" s="8"/>
      <c r="F598" s="7"/>
      <c r="G598" s="8"/>
    </row>
    <row r="599" spans="5:7" ht="12.5">
      <c r="E599" s="8"/>
      <c r="F599" s="7"/>
      <c r="G599" s="8"/>
    </row>
    <row r="600" spans="5:7" ht="12.5">
      <c r="E600" s="8"/>
      <c r="F600" s="7"/>
      <c r="G600" s="8"/>
    </row>
    <row r="601" spans="5:7" ht="12.5">
      <c r="E601" s="8"/>
      <c r="F601" s="7"/>
      <c r="G601" s="8"/>
    </row>
    <row r="602" spans="5:7" ht="12.5">
      <c r="E602" s="8"/>
      <c r="F602" s="7"/>
      <c r="G602" s="8"/>
    </row>
    <row r="603" spans="5:7" ht="12.5">
      <c r="E603" s="8"/>
      <c r="F603" s="7"/>
      <c r="G603" s="8"/>
    </row>
    <row r="604" spans="5:7" ht="12.5">
      <c r="E604" s="8"/>
      <c r="F604" s="7"/>
      <c r="G604" s="8"/>
    </row>
    <row r="605" spans="5:7" ht="12.5">
      <c r="E605" s="8"/>
      <c r="F605" s="7"/>
      <c r="G605" s="8"/>
    </row>
    <row r="606" spans="5:7" ht="12.5">
      <c r="E606" s="8"/>
      <c r="F606" s="7"/>
      <c r="G606" s="8"/>
    </row>
    <row r="607" spans="5:7" ht="12.5">
      <c r="E607" s="8"/>
      <c r="F607" s="7"/>
      <c r="G607" s="8"/>
    </row>
    <row r="608" spans="5:7" ht="12.5">
      <c r="E608" s="8"/>
      <c r="F608" s="7"/>
      <c r="G608" s="8"/>
    </row>
    <row r="609" spans="5:7" ht="12.5">
      <c r="E609" s="8"/>
      <c r="F609" s="7"/>
      <c r="G609" s="8"/>
    </row>
    <row r="610" spans="5:7" ht="12.5">
      <c r="E610" s="8"/>
      <c r="F610" s="7"/>
      <c r="G610" s="8"/>
    </row>
    <row r="611" spans="5:7" ht="12.5">
      <c r="E611" s="8"/>
      <c r="F611" s="7"/>
      <c r="G611" s="8"/>
    </row>
    <row r="612" spans="5:7" ht="12.5">
      <c r="E612" s="8"/>
      <c r="F612" s="7"/>
      <c r="G612" s="8"/>
    </row>
    <row r="613" spans="5:7" ht="12.5">
      <c r="E613" s="8"/>
      <c r="F613" s="7"/>
      <c r="G613" s="8"/>
    </row>
    <row r="614" spans="5:7" ht="12.5">
      <c r="E614" s="8"/>
      <c r="F614" s="7"/>
      <c r="G614" s="8"/>
    </row>
    <row r="615" spans="5:7" ht="12.5">
      <c r="E615" s="8"/>
      <c r="F615" s="7"/>
      <c r="G615" s="8"/>
    </row>
    <row r="616" spans="5:7" ht="12.5">
      <c r="E616" s="8"/>
      <c r="F616" s="7"/>
      <c r="G616" s="8"/>
    </row>
    <row r="617" spans="5:7" ht="12.5">
      <c r="E617" s="8"/>
      <c r="F617" s="7"/>
      <c r="G617" s="8"/>
    </row>
    <row r="618" spans="5:7" ht="12.5">
      <c r="E618" s="8"/>
      <c r="F618" s="7"/>
      <c r="G618" s="8"/>
    </row>
    <row r="619" spans="5:7" ht="12.5">
      <c r="E619" s="8"/>
      <c r="F619" s="7"/>
      <c r="G619" s="8"/>
    </row>
    <row r="620" spans="5:7" ht="12.5">
      <c r="E620" s="8"/>
      <c r="F620" s="7"/>
      <c r="G620" s="8"/>
    </row>
    <row r="621" spans="5:7" ht="12.5">
      <c r="E621" s="8"/>
      <c r="F621" s="7"/>
      <c r="G621" s="8"/>
    </row>
    <row r="622" spans="5:7" ht="12.5">
      <c r="E622" s="8"/>
      <c r="F622" s="7"/>
      <c r="G622" s="8"/>
    </row>
    <row r="623" spans="5:7" ht="12.5">
      <c r="E623" s="8"/>
      <c r="F623" s="7"/>
      <c r="G623" s="8"/>
    </row>
    <row r="624" spans="5:7" ht="12.5">
      <c r="E624" s="8"/>
      <c r="F624" s="7"/>
      <c r="G624" s="8"/>
    </row>
    <row r="625" spans="5:7" ht="12.5">
      <c r="E625" s="8"/>
      <c r="F625" s="7"/>
      <c r="G625" s="8"/>
    </row>
    <row r="626" spans="5:7" ht="12.5">
      <c r="E626" s="8"/>
      <c r="F626" s="7"/>
      <c r="G626" s="8"/>
    </row>
    <row r="627" spans="5:7" ht="12.5">
      <c r="E627" s="8"/>
      <c r="F627" s="7"/>
      <c r="G627" s="8"/>
    </row>
    <row r="628" spans="5:7" ht="12.5">
      <c r="E628" s="8"/>
      <c r="F628" s="7"/>
      <c r="G628" s="8"/>
    </row>
    <row r="629" spans="5:7" ht="12.5">
      <c r="E629" s="8"/>
      <c r="F629" s="7"/>
      <c r="G629" s="8"/>
    </row>
    <row r="630" spans="5:7" ht="12.5">
      <c r="E630" s="8"/>
      <c r="F630" s="7"/>
      <c r="G630" s="8"/>
    </row>
    <row r="631" spans="5:7" ht="12.5">
      <c r="E631" s="8"/>
      <c r="F631" s="7"/>
      <c r="G631" s="8"/>
    </row>
    <row r="632" spans="5:7" ht="12.5">
      <c r="E632" s="8"/>
      <c r="F632" s="7"/>
      <c r="G632" s="8"/>
    </row>
    <row r="633" spans="5:7" ht="12.5">
      <c r="E633" s="8"/>
      <c r="F633" s="7"/>
      <c r="G633" s="8"/>
    </row>
    <row r="634" spans="5:7" ht="12.5">
      <c r="E634" s="8"/>
      <c r="F634" s="7"/>
      <c r="G634" s="8"/>
    </row>
    <row r="635" spans="5:7" ht="12.5">
      <c r="E635" s="8"/>
      <c r="F635" s="7"/>
      <c r="G635" s="8"/>
    </row>
    <row r="636" spans="5:7" ht="12.5">
      <c r="E636" s="8"/>
      <c r="F636" s="7"/>
      <c r="G636" s="8"/>
    </row>
    <row r="637" spans="5:7" ht="12.5">
      <c r="E637" s="8"/>
      <c r="F637" s="7"/>
      <c r="G637" s="8"/>
    </row>
    <row r="638" spans="5:7" ht="12.5">
      <c r="E638" s="8"/>
      <c r="F638" s="7"/>
      <c r="G638" s="8"/>
    </row>
    <row r="639" spans="5:7" ht="12.5">
      <c r="E639" s="8"/>
      <c r="F639" s="7"/>
      <c r="G639" s="8"/>
    </row>
    <row r="640" spans="5:7" ht="12.5">
      <c r="E640" s="8"/>
      <c r="F640" s="7"/>
      <c r="G640" s="8"/>
    </row>
    <row r="641" spans="5:7" ht="12.5">
      <c r="E641" s="8"/>
      <c r="F641" s="7"/>
      <c r="G641" s="8"/>
    </row>
    <row r="642" spans="5:7" ht="12.5">
      <c r="E642" s="8"/>
      <c r="F642" s="7"/>
      <c r="G642" s="8"/>
    </row>
    <row r="643" spans="5:7" ht="12.5">
      <c r="E643" s="8"/>
      <c r="F643" s="7"/>
      <c r="G643" s="8"/>
    </row>
    <row r="644" spans="5:7" ht="12.5">
      <c r="E644" s="8"/>
      <c r="F644" s="7"/>
      <c r="G644" s="8"/>
    </row>
    <row r="645" spans="5:7" ht="12.5">
      <c r="E645" s="8"/>
      <c r="F645" s="7"/>
      <c r="G645" s="8"/>
    </row>
    <row r="646" spans="5:7" ht="12.5">
      <c r="E646" s="8"/>
      <c r="F646" s="7"/>
      <c r="G646" s="8"/>
    </row>
    <row r="647" spans="5:7" ht="12.5">
      <c r="E647" s="8"/>
      <c r="F647" s="7"/>
      <c r="G647" s="8"/>
    </row>
    <row r="648" spans="5:7" ht="12.5">
      <c r="E648" s="8"/>
      <c r="F648" s="7"/>
      <c r="G648" s="8"/>
    </row>
    <row r="649" spans="5:7" ht="12.5">
      <c r="E649" s="8"/>
      <c r="F649" s="7"/>
      <c r="G649" s="8"/>
    </row>
    <row r="650" spans="5:7" ht="12.5">
      <c r="E650" s="8"/>
      <c r="F650" s="7"/>
      <c r="G650" s="8"/>
    </row>
    <row r="651" spans="5:7" ht="12.5">
      <c r="E651" s="8"/>
      <c r="F651" s="7"/>
      <c r="G651" s="8"/>
    </row>
    <row r="652" spans="5:7" ht="12.5">
      <c r="E652" s="8"/>
      <c r="F652" s="7"/>
      <c r="G652" s="8"/>
    </row>
    <row r="653" spans="5:7" ht="12.5">
      <c r="E653" s="8"/>
      <c r="F653" s="7"/>
      <c r="G653" s="8"/>
    </row>
    <row r="654" spans="5:7" ht="12.5">
      <c r="E654" s="8"/>
      <c r="F654" s="7"/>
      <c r="G654" s="8"/>
    </row>
    <row r="655" spans="5:7" ht="12.5">
      <c r="E655" s="8"/>
      <c r="F655" s="7"/>
      <c r="G655" s="8"/>
    </row>
    <row r="656" spans="5:7" ht="12.5">
      <c r="E656" s="8"/>
      <c r="F656" s="7"/>
      <c r="G656" s="8"/>
    </row>
    <row r="657" spans="5:7" ht="12.5">
      <c r="E657" s="8"/>
      <c r="F657" s="7"/>
      <c r="G657" s="8"/>
    </row>
    <row r="658" spans="5:7" ht="12.5">
      <c r="E658" s="8"/>
      <c r="F658" s="7"/>
      <c r="G658" s="8"/>
    </row>
    <row r="659" spans="5:7" ht="12.5">
      <c r="E659" s="8"/>
      <c r="F659" s="7"/>
      <c r="G659" s="8"/>
    </row>
    <row r="660" spans="5:7" ht="12.5">
      <c r="E660" s="8"/>
      <c r="F660" s="7"/>
      <c r="G660" s="8"/>
    </row>
    <row r="661" spans="5:7" ht="12.5">
      <c r="E661" s="8"/>
      <c r="F661" s="7"/>
      <c r="G661" s="8"/>
    </row>
    <row r="662" spans="5:7" ht="12.5">
      <c r="E662" s="8"/>
      <c r="F662" s="7"/>
      <c r="G662" s="8"/>
    </row>
    <row r="663" spans="5:7" ht="12.5">
      <c r="E663" s="8"/>
      <c r="F663" s="7"/>
      <c r="G663" s="8"/>
    </row>
    <row r="664" spans="5:7" ht="12.5">
      <c r="E664" s="8"/>
      <c r="F664" s="7"/>
      <c r="G664" s="8"/>
    </row>
    <row r="665" spans="5:7" ht="12.5">
      <c r="E665" s="8"/>
      <c r="F665" s="7"/>
      <c r="G665" s="8"/>
    </row>
    <row r="666" spans="5:7" ht="12.5">
      <c r="E666" s="8"/>
      <c r="F666" s="7"/>
      <c r="G666" s="8"/>
    </row>
    <row r="667" spans="5:7" ht="12.5">
      <c r="E667" s="8"/>
      <c r="F667" s="7"/>
      <c r="G667" s="8"/>
    </row>
    <row r="668" spans="5:7" ht="12.5">
      <c r="E668" s="8"/>
      <c r="F668" s="7"/>
      <c r="G668" s="8"/>
    </row>
    <row r="669" spans="5:7" ht="12.5">
      <c r="E669" s="8"/>
      <c r="F669" s="7"/>
      <c r="G669" s="8"/>
    </row>
    <row r="670" spans="5:7" ht="12.5">
      <c r="E670" s="8"/>
      <c r="F670" s="7"/>
      <c r="G670" s="8"/>
    </row>
    <row r="671" spans="5:7" ht="12.5">
      <c r="E671" s="8"/>
      <c r="F671" s="7"/>
      <c r="G671" s="8"/>
    </row>
    <row r="672" spans="5:7" ht="12.5">
      <c r="E672" s="8"/>
      <c r="F672" s="7"/>
      <c r="G672" s="8"/>
    </row>
    <row r="673" spans="5:7" ht="12.5">
      <c r="E673" s="8"/>
      <c r="F673" s="7"/>
      <c r="G673" s="8"/>
    </row>
    <row r="674" spans="5:7" ht="12.5">
      <c r="E674" s="8"/>
      <c r="F674" s="7"/>
      <c r="G674" s="8"/>
    </row>
    <row r="675" spans="5:7" ht="12.5">
      <c r="E675" s="8"/>
      <c r="F675" s="7"/>
      <c r="G675" s="8"/>
    </row>
    <row r="676" spans="5:7" ht="12.5">
      <c r="E676" s="8"/>
      <c r="F676" s="7"/>
      <c r="G676" s="8"/>
    </row>
    <row r="677" spans="5:7" ht="12.5">
      <c r="E677" s="8"/>
      <c r="F677" s="7"/>
      <c r="G677" s="8"/>
    </row>
    <row r="678" spans="5:7" ht="12.5">
      <c r="E678" s="8"/>
      <c r="F678" s="7"/>
      <c r="G678" s="8"/>
    </row>
    <row r="679" spans="5:7" ht="12.5">
      <c r="E679" s="8"/>
      <c r="F679" s="7"/>
      <c r="G679" s="8"/>
    </row>
    <row r="680" spans="5:7" ht="12.5">
      <c r="E680" s="8"/>
      <c r="F680" s="7"/>
      <c r="G680" s="8"/>
    </row>
    <row r="681" spans="5:7" ht="12.5">
      <c r="E681" s="8"/>
      <c r="F681" s="7"/>
      <c r="G681" s="8"/>
    </row>
    <row r="682" spans="5:7" ht="12.5">
      <c r="E682" s="8"/>
      <c r="F682" s="7"/>
      <c r="G682" s="8"/>
    </row>
    <row r="683" spans="5:7" ht="12.5">
      <c r="E683" s="8"/>
      <c r="F683" s="7"/>
      <c r="G683" s="8"/>
    </row>
    <row r="684" spans="5:7" ht="12.5">
      <c r="E684" s="8"/>
      <c r="F684" s="7"/>
      <c r="G684" s="8"/>
    </row>
    <row r="685" spans="5:7" ht="12.5">
      <c r="E685" s="8"/>
      <c r="F685" s="7"/>
      <c r="G685" s="8"/>
    </row>
    <row r="686" spans="5:7" ht="12.5">
      <c r="E686" s="8"/>
      <c r="F686" s="7"/>
      <c r="G686" s="8"/>
    </row>
    <row r="687" spans="5:7" ht="12.5">
      <c r="E687" s="8"/>
      <c r="F687" s="7"/>
      <c r="G687" s="8"/>
    </row>
    <row r="688" spans="5:7" ht="12.5">
      <c r="E688" s="8"/>
      <c r="F688" s="7"/>
      <c r="G688" s="8"/>
    </row>
    <row r="689" spans="5:7" ht="12.5">
      <c r="E689" s="8"/>
      <c r="F689" s="7"/>
      <c r="G689" s="8"/>
    </row>
    <row r="690" spans="5:7" ht="12.5">
      <c r="E690" s="8"/>
      <c r="F690" s="7"/>
      <c r="G690" s="8"/>
    </row>
    <row r="691" spans="5:7" ht="12.5">
      <c r="E691" s="8"/>
      <c r="F691" s="7"/>
      <c r="G691" s="8"/>
    </row>
    <row r="692" spans="5:7" ht="12.5">
      <c r="E692" s="8"/>
      <c r="F692" s="7"/>
      <c r="G692" s="8"/>
    </row>
    <row r="693" spans="5:7" ht="12.5">
      <c r="E693" s="8"/>
      <c r="F693" s="7"/>
      <c r="G693" s="8"/>
    </row>
    <row r="694" spans="5:7" ht="12.5">
      <c r="E694" s="8"/>
      <c r="F694" s="7"/>
      <c r="G694" s="8"/>
    </row>
    <row r="695" spans="5:7" ht="12.5">
      <c r="E695" s="8"/>
      <c r="F695" s="7"/>
      <c r="G695" s="8"/>
    </row>
    <row r="696" spans="5:7" ht="12.5">
      <c r="E696" s="8"/>
      <c r="F696" s="7"/>
      <c r="G696" s="8"/>
    </row>
    <row r="697" spans="5:7" ht="12.5">
      <c r="E697" s="8"/>
      <c r="F697" s="7"/>
      <c r="G697" s="8"/>
    </row>
    <row r="698" spans="5:7" ht="12.5">
      <c r="E698" s="8"/>
      <c r="F698" s="7"/>
      <c r="G698" s="8"/>
    </row>
    <row r="699" spans="5:7" ht="12.5">
      <c r="E699" s="8"/>
      <c r="F699" s="7"/>
      <c r="G699" s="8"/>
    </row>
    <row r="700" spans="5:7" ht="12.5">
      <c r="E700" s="8"/>
      <c r="F700" s="7"/>
      <c r="G700" s="8"/>
    </row>
    <row r="701" spans="5:7" ht="12.5">
      <c r="E701" s="8"/>
      <c r="F701" s="7"/>
      <c r="G701" s="8"/>
    </row>
    <row r="702" spans="5:7" ht="12.5">
      <c r="E702" s="8"/>
      <c r="F702" s="7"/>
      <c r="G702" s="8"/>
    </row>
    <row r="703" spans="5:7" ht="12.5">
      <c r="E703" s="8"/>
      <c r="F703" s="7"/>
      <c r="G703" s="8"/>
    </row>
    <row r="704" spans="5:7" ht="12.5">
      <c r="E704" s="8"/>
      <c r="F704" s="7"/>
      <c r="G704" s="8"/>
    </row>
    <row r="705" spans="5:7" ht="12.5">
      <c r="E705" s="8"/>
      <c r="F705" s="7"/>
      <c r="G705" s="8"/>
    </row>
    <row r="706" spans="5:7" ht="12.5">
      <c r="E706" s="8"/>
      <c r="F706" s="7"/>
      <c r="G706" s="8"/>
    </row>
    <row r="707" spans="5:7" ht="12.5">
      <c r="E707" s="8"/>
      <c r="F707" s="7"/>
      <c r="G707" s="8"/>
    </row>
    <row r="708" spans="5:7" ht="12.5">
      <c r="E708" s="8"/>
      <c r="F708" s="7"/>
      <c r="G708" s="8"/>
    </row>
    <row r="709" spans="5:7" ht="12.5">
      <c r="E709" s="8"/>
      <c r="F709" s="7"/>
      <c r="G709" s="8"/>
    </row>
    <row r="710" spans="5:7" ht="12.5">
      <c r="E710" s="8"/>
      <c r="F710" s="7"/>
      <c r="G710" s="8"/>
    </row>
    <row r="711" spans="5:7" ht="12.5">
      <c r="E711" s="8"/>
      <c r="F711" s="7"/>
      <c r="G711" s="8"/>
    </row>
    <row r="712" spans="5:7" ht="12.5">
      <c r="E712" s="8"/>
      <c r="F712" s="7"/>
      <c r="G712" s="8"/>
    </row>
    <row r="713" spans="5:7" ht="12.5">
      <c r="E713" s="8"/>
      <c r="F713" s="7"/>
      <c r="G713" s="8"/>
    </row>
    <row r="714" spans="5:7" ht="12.5">
      <c r="E714" s="8"/>
      <c r="F714" s="7"/>
      <c r="G714" s="8"/>
    </row>
    <row r="715" spans="5:7" ht="12.5">
      <c r="E715" s="8"/>
      <c r="F715" s="7"/>
      <c r="G715" s="8"/>
    </row>
    <row r="716" spans="5:7" ht="12.5">
      <c r="E716" s="8"/>
      <c r="F716" s="7"/>
      <c r="G716" s="8"/>
    </row>
    <row r="717" spans="5:7" ht="12.5">
      <c r="E717" s="8"/>
      <c r="F717" s="7"/>
      <c r="G717" s="8"/>
    </row>
    <row r="718" spans="5:7" ht="12.5">
      <c r="E718" s="8"/>
      <c r="F718" s="7"/>
      <c r="G718" s="8"/>
    </row>
    <row r="719" spans="5:7" ht="12.5">
      <c r="E719" s="8"/>
      <c r="F719" s="7"/>
      <c r="G719" s="8"/>
    </row>
    <row r="720" spans="5:7" ht="12.5">
      <c r="E720" s="8"/>
      <c r="F720" s="7"/>
      <c r="G720" s="8"/>
    </row>
    <row r="721" spans="5:7" ht="12.5">
      <c r="E721" s="8"/>
      <c r="F721" s="7"/>
      <c r="G721" s="8"/>
    </row>
    <row r="722" spans="5:7" ht="12.5">
      <c r="E722" s="8"/>
      <c r="F722" s="7"/>
      <c r="G722" s="8"/>
    </row>
    <row r="723" spans="5:7" ht="12.5">
      <c r="E723" s="8"/>
      <c r="F723" s="7"/>
      <c r="G723" s="8"/>
    </row>
    <row r="724" spans="5:7" ht="12.5">
      <c r="E724" s="8"/>
      <c r="F724" s="7"/>
      <c r="G724" s="8"/>
    </row>
    <row r="725" spans="5:7" ht="12.5">
      <c r="E725" s="8"/>
      <c r="F725" s="7"/>
      <c r="G725" s="8"/>
    </row>
    <row r="726" spans="5:7" ht="12.5">
      <c r="E726" s="8"/>
      <c r="F726" s="7"/>
      <c r="G726" s="8"/>
    </row>
    <row r="727" spans="5:7" ht="12.5">
      <c r="E727" s="8"/>
      <c r="F727" s="7"/>
      <c r="G727" s="8"/>
    </row>
    <row r="728" spans="5:7" ht="12.5">
      <c r="E728" s="8"/>
      <c r="F728" s="7"/>
      <c r="G728" s="8"/>
    </row>
    <row r="729" spans="5:7" ht="12.5">
      <c r="E729" s="8"/>
      <c r="F729" s="7"/>
      <c r="G729" s="8"/>
    </row>
    <row r="730" spans="5:7" ht="12.5">
      <c r="E730" s="8"/>
      <c r="F730" s="7"/>
      <c r="G730" s="8"/>
    </row>
    <row r="731" spans="5:7" ht="12.5">
      <c r="E731" s="8"/>
      <c r="F731" s="7"/>
      <c r="G731" s="8"/>
    </row>
    <row r="732" spans="5:7" ht="12.5">
      <c r="E732" s="8"/>
      <c r="F732" s="7"/>
      <c r="G732" s="8"/>
    </row>
    <row r="733" spans="5:7" ht="12.5">
      <c r="E733" s="8"/>
      <c r="F733" s="7"/>
      <c r="G733" s="8"/>
    </row>
    <row r="734" spans="5:7" ht="12.5">
      <c r="E734" s="8"/>
      <c r="F734" s="7"/>
      <c r="G734" s="8"/>
    </row>
    <row r="735" spans="5:7" ht="12.5">
      <c r="E735" s="8"/>
      <c r="F735" s="7"/>
      <c r="G735" s="8"/>
    </row>
    <row r="736" spans="5:7" ht="12.5">
      <c r="E736" s="8"/>
      <c r="F736" s="7"/>
      <c r="G736" s="8"/>
    </row>
    <row r="737" spans="5:7" ht="12.5">
      <c r="E737" s="8"/>
      <c r="F737" s="7"/>
      <c r="G737" s="8"/>
    </row>
    <row r="738" spans="5:7" ht="12.5">
      <c r="E738" s="8"/>
      <c r="F738" s="7"/>
      <c r="G738" s="8"/>
    </row>
    <row r="739" spans="5:7" ht="12.5">
      <c r="E739" s="8"/>
      <c r="F739" s="7"/>
      <c r="G739" s="8"/>
    </row>
    <row r="740" spans="5:7" ht="12.5">
      <c r="E740" s="8"/>
      <c r="F740" s="7"/>
      <c r="G740" s="8"/>
    </row>
    <row r="741" spans="5:7" ht="12.5">
      <c r="E741" s="8"/>
      <c r="F741" s="7"/>
      <c r="G741" s="8"/>
    </row>
    <row r="742" spans="5:7" ht="12.5">
      <c r="E742" s="8"/>
      <c r="F742" s="7"/>
      <c r="G742" s="8"/>
    </row>
    <row r="743" spans="5:7" ht="12.5">
      <c r="E743" s="8"/>
      <c r="F743" s="7"/>
      <c r="G743" s="8"/>
    </row>
    <row r="744" spans="5:7" ht="12.5">
      <c r="E744" s="8"/>
      <c r="F744" s="7"/>
      <c r="G744" s="8"/>
    </row>
    <row r="745" spans="5:7" ht="12.5">
      <c r="E745" s="8"/>
      <c r="F745" s="7"/>
      <c r="G745" s="8"/>
    </row>
    <row r="746" spans="5:7" ht="12.5">
      <c r="E746" s="8"/>
      <c r="F746" s="7"/>
      <c r="G746" s="8"/>
    </row>
    <row r="747" spans="5:7" ht="12.5">
      <c r="E747" s="8"/>
      <c r="F747" s="7"/>
      <c r="G747" s="8"/>
    </row>
    <row r="748" spans="5:7" ht="12.5">
      <c r="E748" s="8"/>
      <c r="F748" s="7"/>
      <c r="G748" s="8"/>
    </row>
    <row r="749" spans="5:7" ht="12.5">
      <c r="E749" s="8"/>
      <c r="F749" s="7"/>
      <c r="G749" s="8"/>
    </row>
    <row r="750" spans="5:7" ht="12.5">
      <c r="E750" s="8"/>
      <c r="F750" s="7"/>
      <c r="G750" s="8"/>
    </row>
    <row r="751" spans="5:7" ht="12.5">
      <c r="E751" s="8"/>
      <c r="F751" s="7"/>
      <c r="G751" s="8"/>
    </row>
    <row r="752" spans="5:7" ht="12.5">
      <c r="E752" s="8"/>
      <c r="F752" s="7"/>
      <c r="G752" s="8"/>
    </row>
    <row r="753" spans="5:7" ht="12.5">
      <c r="E753" s="8"/>
      <c r="F753" s="7"/>
      <c r="G753" s="8"/>
    </row>
    <row r="754" spans="5:7" ht="12.5">
      <c r="E754" s="8"/>
      <c r="F754" s="7"/>
      <c r="G754" s="8"/>
    </row>
    <row r="755" spans="5:7" ht="12.5">
      <c r="E755" s="8"/>
      <c r="F755" s="7"/>
      <c r="G755" s="8"/>
    </row>
    <row r="756" spans="5:7" ht="12.5">
      <c r="E756" s="8"/>
      <c r="F756" s="7"/>
      <c r="G756" s="8"/>
    </row>
    <row r="757" spans="5:7" ht="12.5">
      <c r="E757" s="8"/>
      <c r="F757" s="7"/>
      <c r="G757" s="8"/>
    </row>
    <row r="758" spans="5:7" ht="12.5">
      <c r="E758" s="8"/>
      <c r="F758" s="7"/>
      <c r="G758" s="8"/>
    </row>
    <row r="759" spans="5:7" ht="12.5">
      <c r="E759" s="8"/>
      <c r="F759" s="7"/>
      <c r="G759" s="8"/>
    </row>
    <row r="760" spans="5:7" ht="12.5">
      <c r="E760" s="8"/>
      <c r="F760" s="7"/>
      <c r="G760" s="8"/>
    </row>
    <row r="761" spans="5:7" ht="12.5">
      <c r="E761" s="8"/>
      <c r="F761" s="7"/>
      <c r="G761" s="8"/>
    </row>
    <row r="762" spans="5:7" ht="12.5">
      <c r="E762" s="8"/>
      <c r="F762" s="7"/>
      <c r="G762" s="8"/>
    </row>
    <row r="763" spans="5:7" ht="12.5">
      <c r="E763" s="8"/>
      <c r="F763" s="7"/>
      <c r="G763" s="8"/>
    </row>
    <row r="764" spans="5:7" ht="12.5">
      <c r="E764" s="8"/>
      <c r="F764" s="7"/>
      <c r="G764" s="8"/>
    </row>
    <row r="765" spans="5:7" ht="12.5">
      <c r="E765" s="8"/>
      <c r="F765" s="7"/>
      <c r="G765" s="8"/>
    </row>
    <row r="766" spans="5:7" ht="12.5">
      <c r="E766" s="8"/>
      <c r="F766" s="7"/>
      <c r="G766" s="8"/>
    </row>
    <row r="767" spans="5:7" ht="12.5">
      <c r="E767" s="8"/>
      <c r="F767" s="7"/>
      <c r="G767" s="8"/>
    </row>
    <row r="768" spans="5:7" ht="12.5">
      <c r="E768" s="8"/>
      <c r="F768" s="7"/>
      <c r="G768" s="8"/>
    </row>
    <row r="769" spans="5:7" ht="12.5">
      <c r="E769" s="8"/>
      <c r="F769" s="7"/>
      <c r="G769" s="8"/>
    </row>
    <row r="770" spans="5:7" ht="12.5">
      <c r="E770" s="8"/>
      <c r="F770" s="7"/>
      <c r="G770" s="8"/>
    </row>
    <row r="771" spans="5:7" ht="12.5">
      <c r="E771" s="8"/>
      <c r="F771" s="7"/>
      <c r="G771" s="8"/>
    </row>
    <row r="772" spans="5:7" ht="12.5">
      <c r="E772" s="8"/>
      <c r="F772" s="7"/>
      <c r="G772" s="8"/>
    </row>
    <row r="773" spans="5:7" ht="12.5">
      <c r="E773" s="8"/>
      <c r="F773" s="7"/>
      <c r="G773" s="8"/>
    </row>
    <row r="774" spans="5:7" ht="12.5">
      <c r="E774" s="8"/>
      <c r="F774" s="7"/>
      <c r="G774" s="8"/>
    </row>
    <row r="775" spans="5:7" ht="12.5">
      <c r="E775" s="8"/>
      <c r="F775" s="7"/>
      <c r="G775" s="8"/>
    </row>
    <row r="776" spans="5:7" ht="12.5">
      <c r="E776" s="8"/>
      <c r="F776" s="7"/>
      <c r="G776" s="8"/>
    </row>
    <row r="777" spans="5:7" ht="12.5">
      <c r="E777" s="8"/>
      <c r="F777" s="7"/>
      <c r="G777" s="8"/>
    </row>
    <row r="778" spans="5:7" ht="12.5">
      <c r="E778" s="8"/>
      <c r="F778" s="7"/>
      <c r="G778" s="8"/>
    </row>
    <row r="779" spans="5:7" ht="12.5">
      <c r="E779" s="8"/>
      <c r="F779" s="7"/>
      <c r="G779" s="8"/>
    </row>
    <row r="780" spans="5:7" ht="12.5">
      <c r="E780" s="8"/>
      <c r="F780" s="7"/>
      <c r="G780" s="8"/>
    </row>
    <row r="781" spans="5:7" ht="12.5">
      <c r="E781" s="8"/>
      <c r="F781" s="7"/>
      <c r="G781" s="8"/>
    </row>
    <row r="782" spans="5:7" ht="12.5">
      <c r="E782" s="8"/>
      <c r="F782" s="7"/>
      <c r="G782" s="8"/>
    </row>
    <row r="783" spans="5:7" ht="12.5">
      <c r="E783" s="8"/>
      <c r="F783" s="7"/>
      <c r="G783" s="8"/>
    </row>
    <row r="784" spans="5:7" ht="12.5">
      <c r="E784" s="8"/>
      <c r="F784" s="7"/>
      <c r="G784" s="8"/>
    </row>
    <row r="785" spans="5:7" ht="12.5">
      <c r="E785" s="8"/>
      <c r="F785" s="7"/>
      <c r="G785" s="8"/>
    </row>
    <row r="786" spans="5:7" ht="12.5">
      <c r="E786" s="8"/>
      <c r="F786" s="7"/>
      <c r="G786" s="8"/>
    </row>
    <row r="787" spans="5:7" ht="12.5">
      <c r="E787" s="8"/>
      <c r="F787" s="7"/>
      <c r="G787" s="8"/>
    </row>
    <row r="788" spans="5:7" ht="12.5">
      <c r="E788" s="8"/>
      <c r="F788" s="7"/>
      <c r="G788" s="8"/>
    </row>
    <row r="789" spans="5:7" ht="12.5">
      <c r="E789" s="8"/>
      <c r="F789" s="7"/>
      <c r="G789" s="8"/>
    </row>
    <row r="790" spans="5:7" ht="12.5">
      <c r="E790" s="8"/>
      <c r="F790" s="7"/>
      <c r="G790" s="8"/>
    </row>
    <row r="791" spans="5:7" ht="12.5">
      <c r="E791" s="8"/>
      <c r="F791" s="7"/>
      <c r="G791" s="8"/>
    </row>
    <row r="792" spans="5:7" ht="12.5">
      <c r="E792" s="8"/>
      <c r="F792" s="7"/>
      <c r="G792" s="8"/>
    </row>
    <row r="793" spans="5:7" ht="12.5">
      <c r="E793" s="8"/>
      <c r="F793" s="7"/>
      <c r="G793" s="8"/>
    </row>
    <row r="794" spans="5:7" ht="12.5">
      <c r="E794" s="8"/>
      <c r="F794" s="7"/>
      <c r="G794" s="8"/>
    </row>
    <row r="795" spans="5:7" ht="12.5">
      <c r="E795" s="8"/>
      <c r="F795" s="7"/>
      <c r="G795" s="8"/>
    </row>
    <row r="796" spans="5:7" ht="12.5">
      <c r="E796" s="8"/>
      <c r="F796" s="7"/>
      <c r="G796" s="8"/>
    </row>
    <row r="797" spans="5:7" ht="12.5">
      <c r="E797" s="8"/>
      <c r="F797" s="7"/>
      <c r="G797" s="8"/>
    </row>
    <row r="798" spans="5:7" ht="12.5">
      <c r="E798" s="8"/>
      <c r="F798" s="7"/>
      <c r="G798" s="8"/>
    </row>
    <row r="799" spans="5:7" ht="12.5">
      <c r="E799" s="8"/>
      <c r="F799" s="7"/>
      <c r="G799" s="8"/>
    </row>
    <row r="800" spans="5:7" ht="12.5">
      <c r="E800" s="8"/>
      <c r="F800" s="7"/>
      <c r="G800" s="8"/>
    </row>
    <row r="801" spans="5:7" ht="12.5">
      <c r="E801" s="8"/>
      <c r="F801" s="7"/>
      <c r="G801" s="8"/>
    </row>
    <row r="802" spans="5:7" ht="12.5">
      <c r="E802" s="8"/>
      <c r="F802" s="7"/>
      <c r="G802" s="8"/>
    </row>
    <row r="803" spans="5:7" ht="12.5">
      <c r="E803" s="8"/>
      <c r="F803" s="7"/>
      <c r="G803" s="8"/>
    </row>
    <row r="804" spans="5:7" ht="12.5">
      <c r="E804" s="8"/>
      <c r="F804" s="7"/>
      <c r="G804" s="8"/>
    </row>
    <row r="805" spans="5:7" ht="12.5">
      <c r="E805" s="8"/>
      <c r="F805" s="7"/>
      <c r="G805" s="8"/>
    </row>
    <row r="806" spans="5:7" ht="12.5">
      <c r="E806" s="8"/>
      <c r="F806" s="7"/>
      <c r="G806" s="8"/>
    </row>
    <row r="807" spans="5:7" ht="12.5">
      <c r="E807" s="8"/>
      <c r="F807" s="7"/>
      <c r="G807" s="8"/>
    </row>
    <row r="808" spans="5:7" ht="12.5">
      <c r="E808" s="8"/>
      <c r="F808" s="7"/>
      <c r="G808" s="8"/>
    </row>
    <row r="809" spans="5:7" ht="12.5">
      <c r="E809" s="8"/>
      <c r="F809" s="7"/>
      <c r="G809" s="8"/>
    </row>
    <row r="810" spans="5:7" ht="12.5">
      <c r="E810" s="8"/>
      <c r="F810" s="7"/>
      <c r="G810" s="8"/>
    </row>
    <row r="811" spans="5:7" ht="12.5">
      <c r="E811" s="8"/>
      <c r="F811" s="7"/>
      <c r="G811" s="8"/>
    </row>
    <row r="812" spans="5:7" ht="12.5">
      <c r="E812" s="8"/>
      <c r="F812" s="7"/>
      <c r="G812" s="8"/>
    </row>
    <row r="813" spans="5:7" ht="12.5">
      <c r="E813" s="8"/>
      <c r="F813" s="7"/>
      <c r="G813" s="8"/>
    </row>
    <row r="814" spans="5:7" ht="12.5">
      <c r="E814" s="8"/>
      <c r="F814" s="7"/>
      <c r="G814" s="8"/>
    </row>
    <row r="815" spans="5:7" ht="12.5">
      <c r="E815" s="8"/>
      <c r="F815" s="7"/>
      <c r="G815" s="8"/>
    </row>
    <row r="816" spans="5:7" ht="12.5">
      <c r="E816" s="8"/>
      <c r="F816" s="7"/>
      <c r="G816" s="8"/>
    </row>
    <row r="817" spans="5:7" ht="12.5">
      <c r="E817" s="8"/>
      <c r="F817" s="7"/>
      <c r="G817" s="8"/>
    </row>
    <row r="818" spans="5:7" ht="12.5">
      <c r="E818" s="8"/>
      <c r="F818" s="7"/>
      <c r="G818" s="8"/>
    </row>
    <row r="819" spans="5:7" ht="12.5">
      <c r="E819" s="8"/>
      <c r="F819" s="7"/>
      <c r="G819" s="8"/>
    </row>
    <row r="820" spans="5:7" ht="12.5">
      <c r="E820" s="8"/>
      <c r="F820" s="7"/>
      <c r="G820" s="8"/>
    </row>
    <row r="821" spans="5:7" ht="12.5">
      <c r="E821" s="8"/>
      <c r="F821" s="7"/>
      <c r="G821" s="8"/>
    </row>
    <row r="822" spans="5:7" ht="12.5">
      <c r="E822" s="8"/>
      <c r="F822" s="7"/>
      <c r="G822" s="8"/>
    </row>
    <row r="823" spans="5:7" ht="12.5">
      <c r="E823" s="8"/>
      <c r="F823" s="7"/>
      <c r="G823" s="8"/>
    </row>
    <row r="824" spans="5:7" ht="12.5">
      <c r="E824" s="8"/>
      <c r="F824" s="7"/>
      <c r="G824" s="8"/>
    </row>
    <row r="825" spans="5:7" ht="12.5">
      <c r="E825" s="8"/>
      <c r="F825" s="7"/>
      <c r="G825" s="8"/>
    </row>
    <row r="826" spans="5:7" ht="12.5">
      <c r="E826" s="8"/>
      <c r="F826" s="7"/>
      <c r="G826" s="8"/>
    </row>
    <row r="827" spans="5:7" ht="12.5">
      <c r="E827" s="8"/>
      <c r="F827" s="7"/>
      <c r="G827" s="8"/>
    </row>
    <row r="828" spans="5:7" ht="12.5">
      <c r="E828" s="8"/>
      <c r="F828" s="7"/>
      <c r="G828" s="8"/>
    </row>
    <row r="829" spans="5:7" ht="12.5">
      <c r="E829" s="8"/>
      <c r="F829" s="7"/>
      <c r="G829" s="8"/>
    </row>
    <row r="830" spans="5:7" ht="12.5">
      <c r="E830" s="8"/>
      <c r="F830" s="7"/>
      <c r="G830" s="8"/>
    </row>
    <row r="831" spans="5:7" ht="12.5">
      <c r="E831" s="8"/>
      <c r="F831" s="7"/>
      <c r="G831" s="8"/>
    </row>
    <row r="832" spans="5:7" ht="12.5">
      <c r="E832" s="8"/>
      <c r="F832" s="7"/>
      <c r="G832" s="8"/>
    </row>
    <row r="833" spans="5:7" ht="12.5">
      <c r="E833" s="8"/>
      <c r="F833" s="7"/>
      <c r="G833" s="8"/>
    </row>
    <row r="834" spans="5:7" ht="12.5">
      <c r="E834" s="8"/>
      <c r="F834" s="7"/>
      <c r="G834" s="8"/>
    </row>
    <row r="835" spans="5:7" ht="12.5">
      <c r="E835" s="8"/>
      <c r="F835" s="7"/>
      <c r="G835" s="8"/>
    </row>
    <row r="836" spans="5:7" ht="12.5">
      <c r="E836" s="8"/>
      <c r="F836" s="7"/>
      <c r="G836" s="8"/>
    </row>
    <row r="837" spans="5:7" ht="12.5">
      <c r="E837" s="8"/>
      <c r="F837" s="7"/>
      <c r="G837" s="8"/>
    </row>
    <row r="838" spans="5:7" ht="12.5">
      <c r="E838" s="8"/>
      <c r="F838" s="7"/>
      <c r="G838" s="8"/>
    </row>
    <row r="839" spans="5:7" ht="12.5">
      <c r="E839" s="8"/>
      <c r="F839" s="7"/>
      <c r="G839" s="8"/>
    </row>
    <row r="840" spans="5:7" ht="12.5">
      <c r="E840" s="8"/>
      <c r="F840" s="7"/>
      <c r="G840" s="8"/>
    </row>
    <row r="841" spans="5:7" ht="12.5">
      <c r="E841" s="8"/>
      <c r="F841" s="7"/>
      <c r="G841" s="8"/>
    </row>
    <row r="842" spans="5:7" ht="12.5">
      <c r="E842" s="8"/>
      <c r="F842" s="7"/>
      <c r="G842" s="8"/>
    </row>
    <row r="843" spans="5:7" ht="12.5">
      <c r="E843" s="8"/>
      <c r="F843" s="7"/>
      <c r="G843" s="8"/>
    </row>
    <row r="844" spans="5:7" ht="12.5">
      <c r="E844" s="8"/>
      <c r="F844" s="7"/>
      <c r="G844" s="8"/>
    </row>
    <row r="845" spans="5:7" ht="12.5">
      <c r="E845" s="8"/>
      <c r="F845" s="7"/>
      <c r="G845" s="8"/>
    </row>
    <row r="846" spans="5:7" ht="12.5">
      <c r="E846" s="8"/>
      <c r="F846" s="7"/>
      <c r="G846" s="8"/>
    </row>
    <row r="847" spans="5:7" ht="12.5">
      <c r="E847" s="8"/>
      <c r="F847" s="7"/>
      <c r="G847" s="8"/>
    </row>
    <row r="848" spans="5:7" ht="12.5">
      <c r="E848" s="8"/>
      <c r="F848" s="7"/>
      <c r="G848" s="8"/>
    </row>
    <row r="849" spans="5:7" ht="12.5">
      <c r="E849" s="8"/>
      <c r="F849" s="7"/>
      <c r="G849" s="8"/>
    </row>
    <row r="850" spans="5:7" ht="12.5">
      <c r="E850" s="8"/>
      <c r="F850" s="7"/>
      <c r="G850" s="8"/>
    </row>
    <row r="851" spans="5:7" ht="12.5">
      <c r="E851" s="8"/>
      <c r="F851" s="7"/>
      <c r="G851" s="8"/>
    </row>
    <row r="852" spans="5:7" ht="12.5">
      <c r="E852" s="8"/>
      <c r="F852" s="7"/>
      <c r="G852" s="8"/>
    </row>
    <row r="853" spans="5:7" ht="12.5">
      <c r="E853" s="8"/>
      <c r="F853" s="7"/>
      <c r="G853" s="8"/>
    </row>
    <row r="854" spans="5:7" ht="12.5">
      <c r="E854" s="8"/>
      <c r="F854" s="7"/>
      <c r="G854" s="8"/>
    </row>
    <row r="855" spans="5:7" ht="12.5">
      <c r="E855" s="8"/>
      <c r="F855" s="7"/>
      <c r="G855" s="8"/>
    </row>
    <row r="856" spans="5:7" ht="12.5">
      <c r="E856" s="8"/>
      <c r="F856" s="7"/>
      <c r="G856" s="8"/>
    </row>
    <row r="857" spans="5:7" ht="12.5">
      <c r="E857" s="8"/>
      <c r="F857" s="7"/>
      <c r="G857" s="8"/>
    </row>
    <row r="858" spans="5:7" ht="12.5">
      <c r="E858" s="8"/>
      <c r="F858" s="7"/>
      <c r="G858" s="8"/>
    </row>
    <row r="859" spans="5:7" ht="12.5">
      <c r="E859" s="8"/>
      <c r="F859" s="7"/>
      <c r="G859" s="8"/>
    </row>
    <row r="860" spans="5:7" ht="12.5">
      <c r="E860" s="8"/>
      <c r="F860" s="7"/>
      <c r="G860" s="8"/>
    </row>
    <row r="861" spans="5:7" ht="12.5">
      <c r="E861" s="8"/>
      <c r="F861" s="7"/>
      <c r="G861" s="8"/>
    </row>
    <row r="862" spans="5:7" ht="12.5">
      <c r="E862" s="8"/>
      <c r="F862" s="7"/>
      <c r="G862" s="8"/>
    </row>
    <row r="863" spans="5:7" ht="12.5">
      <c r="E863" s="8"/>
      <c r="F863" s="7"/>
      <c r="G863" s="8"/>
    </row>
    <row r="864" spans="5:7" ht="12.5">
      <c r="E864" s="8"/>
      <c r="F864" s="7"/>
      <c r="G864" s="8"/>
    </row>
    <row r="865" spans="5:7" ht="12.5">
      <c r="E865" s="8"/>
      <c r="F865" s="7"/>
      <c r="G865" s="8"/>
    </row>
    <row r="866" spans="5:7" ht="12.5">
      <c r="E866" s="8"/>
      <c r="F866" s="7"/>
      <c r="G866" s="8"/>
    </row>
    <row r="867" spans="5:7" ht="12.5">
      <c r="E867" s="8"/>
      <c r="F867" s="7"/>
      <c r="G867" s="8"/>
    </row>
    <row r="868" spans="5:7" ht="12.5">
      <c r="E868" s="8"/>
      <c r="F868" s="7"/>
      <c r="G868" s="8"/>
    </row>
    <row r="869" spans="5:7" ht="12.5">
      <c r="E869" s="8"/>
      <c r="F869" s="7"/>
      <c r="G869" s="8"/>
    </row>
    <row r="870" spans="5:7" ht="12.5">
      <c r="E870" s="8"/>
      <c r="F870" s="7"/>
      <c r="G870" s="8"/>
    </row>
    <row r="871" spans="5:7" ht="12.5">
      <c r="E871" s="8"/>
      <c r="F871" s="7"/>
      <c r="G871" s="8"/>
    </row>
    <row r="872" spans="5:7" ht="12.5">
      <c r="E872" s="8"/>
      <c r="F872" s="7"/>
      <c r="G872" s="8"/>
    </row>
    <row r="873" spans="5:7" ht="12.5">
      <c r="E873" s="8"/>
      <c r="F873" s="7"/>
      <c r="G873" s="8"/>
    </row>
    <row r="874" spans="5:7" ht="12.5">
      <c r="E874" s="8"/>
      <c r="F874" s="7"/>
      <c r="G874" s="8"/>
    </row>
    <row r="875" spans="5:7" ht="12.5">
      <c r="E875" s="8"/>
      <c r="F875" s="7"/>
      <c r="G875" s="8"/>
    </row>
    <row r="876" spans="5:7" ht="12.5">
      <c r="E876" s="8"/>
      <c r="F876" s="7"/>
      <c r="G876" s="8"/>
    </row>
    <row r="877" spans="5:7" ht="12.5">
      <c r="E877" s="8"/>
      <c r="F877" s="7"/>
      <c r="G877" s="8"/>
    </row>
    <row r="878" spans="5:7" ht="12.5">
      <c r="E878" s="8"/>
      <c r="F878" s="7"/>
      <c r="G878" s="8"/>
    </row>
    <row r="879" spans="5:7" ht="12.5">
      <c r="E879" s="8"/>
      <c r="F879" s="7"/>
      <c r="G879" s="8"/>
    </row>
    <row r="880" spans="5:7" ht="12.5">
      <c r="E880" s="8"/>
      <c r="F880" s="7"/>
      <c r="G880" s="8"/>
    </row>
    <row r="881" spans="5:7" ht="12.5">
      <c r="E881" s="8"/>
      <c r="F881" s="7"/>
      <c r="G881" s="8"/>
    </row>
    <row r="882" spans="5:7" ht="12.5">
      <c r="E882" s="8"/>
      <c r="F882" s="7"/>
      <c r="G882" s="8"/>
    </row>
    <row r="883" spans="5:7" ht="12.5">
      <c r="E883" s="8"/>
      <c r="F883" s="7"/>
      <c r="G883" s="8"/>
    </row>
    <row r="884" spans="5:7" ht="12.5">
      <c r="E884" s="8"/>
      <c r="F884" s="7"/>
      <c r="G884" s="8"/>
    </row>
    <row r="885" spans="5:7" ht="12.5">
      <c r="E885" s="8"/>
      <c r="F885" s="7"/>
      <c r="G885" s="8"/>
    </row>
    <row r="886" spans="5:7" ht="12.5">
      <c r="E886" s="8"/>
      <c r="F886" s="7"/>
      <c r="G886" s="8"/>
    </row>
    <row r="887" spans="5:7" ht="12.5">
      <c r="E887" s="8"/>
      <c r="F887" s="7"/>
      <c r="G887" s="8"/>
    </row>
    <row r="888" spans="5:7" ht="12.5">
      <c r="E888" s="8"/>
      <c r="F888" s="7"/>
      <c r="G888" s="8"/>
    </row>
    <row r="889" spans="5:7" ht="12.5">
      <c r="E889" s="8"/>
      <c r="F889" s="7"/>
      <c r="G889" s="8"/>
    </row>
    <row r="890" spans="5:7" ht="12.5">
      <c r="E890" s="8"/>
      <c r="F890" s="7"/>
      <c r="G890" s="8"/>
    </row>
    <row r="891" spans="5:7" ht="12.5">
      <c r="E891" s="8"/>
      <c r="F891" s="7"/>
      <c r="G891" s="8"/>
    </row>
    <row r="892" spans="5:7" ht="12.5">
      <c r="E892" s="8"/>
      <c r="F892" s="7"/>
      <c r="G892" s="8"/>
    </row>
    <row r="893" spans="5:7" ht="12.5">
      <c r="E893" s="8"/>
      <c r="F893" s="7"/>
      <c r="G893" s="8"/>
    </row>
    <row r="894" spans="5:7" ht="12.5">
      <c r="E894" s="8"/>
      <c r="F894" s="7"/>
      <c r="G894" s="8"/>
    </row>
    <row r="895" spans="5:7" ht="12.5">
      <c r="E895" s="8"/>
      <c r="F895" s="7"/>
      <c r="G895" s="8"/>
    </row>
    <row r="896" spans="5:7" ht="12.5">
      <c r="E896" s="8"/>
      <c r="F896" s="7"/>
      <c r="G896" s="8"/>
    </row>
    <row r="897" spans="5:7" ht="12.5">
      <c r="E897" s="8"/>
      <c r="F897" s="7"/>
      <c r="G897" s="8"/>
    </row>
    <row r="898" spans="5:7" ht="12.5">
      <c r="E898" s="8"/>
      <c r="F898" s="7"/>
      <c r="G898" s="8"/>
    </row>
    <row r="899" spans="5:7" ht="12.5">
      <c r="E899" s="8"/>
      <c r="F899" s="7"/>
      <c r="G899" s="8"/>
    </row>
    <row r="900" spans="5:7" ht="12.5">
      <c r="E900" s="8"/>
      <c r="F900" s="7"/>
      <c r="G900" s="8"/>
    </row>
    <row r="901" spans="5:7" ht="12.5">
      <c r="E901" s="8"/>
      <c r="F901" s="7"/>
      <c r="G901" s="8"/>
    </row>
    <row r="902" spans="5:7" ht="12.5">
      <c r="E902" s="8"/>
      <c r="F902" s="7"/>
      <c r="G902" s="8"/>
    </row>
    <row r="903" spans="5:7" ht="12.5">
      <c r="E903" s="8"/>
      <c r="F903" s="7"/>
      <c r="G903" s="8"/>
    </row>
    <row r="904" spans="5:7" ht="12.5">
      <c r="E904" s="8"/>
      <c r="F904" s="7"/>
      <c r="G904" s="8"/>
    </row>
    <row r="905" spans="5:7" ht="12.5">
      <c r="E905" s="8"/>
      <c r="F905" s="7"/>
      <c r="G905" s="8"/>
    </row>
    <row r="906" spans="5:7" ht="12.5">
      <c r="E906" s="8"/>
      <c r="F906" s="7"/>
      <c r="G906" s="8"/>
    </row>
    <row r="907" spans="5:7" ht="12.5">
      <c r="E907" s="8"/>
      <c r="F907" s="7"/>
      <c r="G907" s="8"/>
    </row>
    <row r="908" spans="5:7" ht="12.5">
      <c r="E908" s="8"/>
      <c r="F908" s="7"/>
      <c r="G908" s="8"/>
    </row>
    <row r="909" spans="5:7" ht="12.5">
      <c r="E909" s="8"/>
      <c r="F909" s="7"/>
      <c r="G909" s="8"/>
    </row>
    <row r="910" spans="5:7" ht="12.5">
      <c r="E910" s="8"/>
      <c r="F910" s="7"/>
      <c r="G910" s="8"/>
    </row>
    <row r="911" spans="5:7" ht="12.5">
      <c r="E911" s="8"/>
      <c r="F911" s="7"/>
      <c r="G911" s="8"/>
    </row>
    <row r="912" spans="5:7" ht="12.5">
      <c r="E912" s="8"/>
      <c r="F912" s="7"/>
      <c r="G912" s="8"/>
    </row>
    <row r="913" spans="5:7" ht="12.5">
      <c r="E913" s="8"/>
      <c r="F913" s="7"/>
      <c r="G913" s="8"/>
    </row>
    <row r="914" spans="5:7" ht="12.5">
      <c r="E914" s="8"/>
      <c r="F914" s="7"/>
      <c r="G914" s="8"/>
    </row>
    <row r="915" spans="5:7" ht="12.5">
      <c r="E915" s="8"/>
      <c r="F915" s="7"/>
      <c r="G915" s="8"/>
    </row>
    <row r="916" spans="5:7" ht="12.5">
      <c r="E916" s="8"/>
      <c r="F916" s="7"/>
      <c r="G916" s="8"/>
    </row>
    <row r="917" spans="5:7" ht="12.5">
      <c r="E917" s="8"/>
      <c r="F917" s="7"/>
      <c r="G917" s="8"/>
    </row>
    <row r="918" spans="5:7" ht="12.5">
      <c r="E918" s="8"/>
      <c r="F918" s="7"/>
      <c r="G918" s="8"/>
    </row>
    <row r="919" spans="5:7" ht="12.5">
      <c r="E919" s="8"/>
      <c r="F919" s="7"/>
      <c r="G919" s="8"/>
    </row>
    <row r="920" spans="5:7" ht="12.5">
      <c r="E920" s="8"/>
      <c r="F920" s="7"/>
      <c r="G920" s="8"/>
    </row>
    <row r="921" spans="5:7" ht="12.5">
      <c r="E921" s="8"/>
      <c r="F921" s="7"/>
      <c r="G921" s="8"/>
    </row>
    <row r="922" spans="5:7" ht="12.5">
      <c r="E922" s="8"/>
      <c r="F922" s="7"/>
      <c r="G922" s="8"/>
    </row>
    <row r="923" spans="5:7" ht="12.5">
      <c r="E923" s="8"/>
      <c r="F923" s="7"/>
      <c r="G923" s="8"/>
    </row>
    <row r="924" spans="5:7" ht="12.5">
      <c r="E924" s="8"/>
      <c r="F924" s="7"/>
      <c r="G924" s="8"/>
    </row>
    <row r="925" spans="5:7" ht="12.5">
      <c r="E925" s="8"/>
      <c r="F925" s="7"/>
      <c r="G925" s="8"/>
    </row>
    <row r="926" spans="5:7" ht="12.5">
      <c r="E926" s="8"/>
      <c r="F926" s="7"/>
      <c r="G926" s="8"/>
    </row>
    <row r="927" spans="5:7" ht="12.5">
      <c r="E927" s="8"/>
      <c r="F927" s="7"/>
      <c r="G927" s="8"/>
    </row>
    <row r="928" spans="5:7" ht="12.5">
      <c r="E928" s="8"/>
      <c r="F928" s="7"/>
      <c r="G928" s="8"/>
    </row>
    <row r="929" spans="5:7" ht="12.5">
      <c r="E929" s="8"/>
      <c r="F929" s="7"/>
      <c r="G929" s="8"/>
    </row>
    <row r="930" spans="5:7" ht="12.5">
      <c r="E930" s="8"/>
      <c r="F930" s="7"/>
      <c r="G930" s="8"/>
    </row>
    <row r="931" spans="5:7" ht="12.5">
      <c r="E931" s="8"/>
      <c r="F931" s="7"/>
      <c r="G931" s="8"/>
    </row>
    <row r="932" spans="5:7" ht="12.5">
      <c r="E932" s="8"/>
      <c r="F932" s="7"/>
      <c r="G932" s="8"/>
    </row>
    <row r="933" spans="5:7" ht="12.5">
      <c r="E933" s="8"/>
      <c r="F933" s="7"/>
      <c r="G933" s="8"/>
    </row>
    <row r="934" spans="5:7" ht="12.5">
      <c r="E934" s="8"/>
      <c r="F934" s="7"/>
      <c r="G934" s="8"/>
    </row>
    <row r="935" spans="5:7" ht="12.5">
      <c r="E935" s="8"/>
      <c r="F935" s="7"/>
      <c r="G935" s="8"/>
    </row>
    <row r="936" spans="5:7" ht="12.5">
      <c r="E936" s="8"/>
      <c r="F936" s="7"/>
      <c r="G936" s="8"/>
    </row>
    <row r="937" spans="5:7" ht="12.5">
      <c r="E937" s="8"/>
      <c r="F937" s="7"/>
      <c r="G937" s="8"/>
    </row>
    <row r="938" spans="5:7" ht="12.5">
      <c r="E938" s="8"/>
      <c r="F938" s="7"/>
      <c r="G938" s="8"/>
    </row>
    <row r="939" spans="5:7" ht="12.5">
      <c r="E939" s="8"/>
      <c r="F939" s="7"/>
      <c r="G939" s="8"/>
    </row>
    <row r="940" spans="5:7" ht="12.5">
      <c r="E940" s="8"/>
      <c r="F940" s="7"/>
      <c r="G940" s="8"/>
    </row>
    <row r="941" spans="5:7" ht="12.5">
      <c r="E941" s="8"/>
      <c r="F941" s="7"/>
      <c r="G941" s="8"/>
    </row>
    <row r="942" spans="5:7" ht="12.5">
      <c r="E942" s="8"/>
      <c r="F942" s="7"/>
      <c r="G942" s="8"/>
    </row>
    <row r="943" spans="5:7" ht="12.5">
      <c r="E943" s="8"/>
      <c r="F943" s="7"/>
      <c r="G943" s="8"/>
    </row>
    <row r="944" spans="5:7" ht="12.5">
      <c r="E944" s="8"/>
      <c r="F944" s="7"/>
      <c r="G944" s="8"/>
    </row>
    <row r="945" spans="5:7" ht="12.5">
      <c r="E945" s="8"/>
      <c r="F945" s="7"/>
      <c r="G945" s="8"/>
    </row>
    <row r="946" spans="5:7" ht="12.5">
      <c r="E946" s="8"/>
      <c r="F946" s="7"/>
      <c r="G946" s="8"/>
    </row>
    <row r="947" spans="5:7" ht="12.5">
      <c r="E947" s="8"/>
      <c r="F947" s="7"/>
      <c r="G947" s="8"/>
    </row>
    <row r="948" spans="5:7" ht="12.5">
      <c r="E948" s="8"/>
      <c r="F948" s="7"/>
      <c r="G948" s="8"/>
    </row>
    <row r="949" spans="5:7" ht="12.5">
      <c r="E949" s="8"/>
      <c r="F949" s="7"/>
      <c r="G949" s="8"/>
    </row>
    <row r="950" spans="5:7" ht="12.5">
      <c r="E950" s="8"/>
      <c r="F950" s="7"/>
      <c r="G950" s="8"/>
    </row>
    <row r="951" spans="5:7" ht="12.5">
      <c r="E951" s="8"/>
      <c r="F951" s="7"/>
      <c r="G951" s="8"/>
    </row>
    <row r="952" spans="5:7" ht="12.5">
      <c r="E952" s="8"/>
      <c r="F952" s="7"/>
      <c r="G952" s="8"/>
    </row>
    <row r="953" spans="5:7" ht="12.5">
      <c r="E953" s="8"/>
      <c r="F953" s="7"/>
      <c r="G953" s="8"/>
    </row>
    <row r="954" spans="5:7" ht="12.5">
      <c r="E954" s="8"/>
      <c r="F954" s="7"/>
      <c r="G954" s="8"/>
    </row>
    <row r="955" spans="5:7" ht="12.5">
      <c r="E955" s="8"/>
      <c r="F955" s="7"/>
      <c r="G955" s="8"/>
    </row>
    <row r="956" spans="5:7" ht="12.5">
      <c r="E956" s="8"/>
      <c r="F956" s="7"/>
      <c r="G956" s="8"/>
    </row>
    <row r="957" spans="5:7" ht="12.5">
      <c r="E957" s="8"/>
      <c r="F957" s="7"/>
      <c r="G957" s="8"/>
    </row>
    <row r="958" spans="5:7" ht="12.5">
      <c r="E958" s="8"/>
      <c r="F958" s="7"/>
      <c r="G958" s="8"/>
    </row>
    <row r="959" spans="5:7" ht="12.5">
      <c r="E959" s="8"/>
      <c r="F959" s="7"/>
      <c r="G959" s="8"/>
    </row>
    <row r="960" spans="5:7" ht="12.5">
      <c r="E960" s="8"/>
      <c r="F960" s="7"/>
      <c r="G960" s="8"/>
    </row>
    <row r="961" spans="5:7" ht="12.5">
      <c r="E961" s="8"/>
      <c r="F961" s="7"/>
      <c r="G961" s="8"/>
    </row>
    <row r="962" spans="5:7" ht="12.5">
      <c r="E962" s="8"/>
      <c r="F962" s="7"/>
      <c r="G962" s="8"/>
    </row>
    <row r="963" spans="5:7" ht="12.5">
      <c r="E963" s="8"/>
      <c r="F963" s="7"/>
      <c r="G963" s="8"/>
    </row>
    <row r="964" spans="5:7" ht="12.5">
      <c r="E964" s="8"/>
      <c r="F964" s="7"/>
      <c r="G964" s="8"/>
    </row>
    <row r="965" spans="5:7" ht="12.5">
      <c r="E965" s="8"/>
      <c r="F965" s="7"/>
      <c r="G965" s="8"/>
    </row>
    <row r="966" spans="5:7" ht="12.5">
      <c r="E966" s="8"/>
      <c r="F966" s="7"/>
      <c r="G966" s="8"/>
    </row>
    <row r="967" spans="5:7" ht="12.5">
      <c r="E967" s="8"/>
      <c r="F967" s="7"/>
      <c r="G967" s="8"/>
    </row>
    <row r="968" spans="5:7" ht="12.5">
      <c r="E968" s="8"/>
      <c r="F968" s="7"/>
      <c r="G968" s="8"/>
    </row>
    <row r="969" spans="5:7" ht="12.5">
      <c r="E969" s="8"/>
      <c r="F969" s="7"/>
      <c r="G969" s="8"/>
    </row>
    <row r="970" spans="5:7" ht="12.5">
      <c r="E970" s="8"/>
      <c r="F970" s="7"/>
      <c r="G970" s="8"/>
    </row>
    <row r="971" spans="5:7" ht="12.5">
      <c r="E971" s="8"/>
      <c r="F971" s="7"/>
      <c r="G971" s="8"/>
    </row>
    <row r="972" spans="5:7" ht="12.5">
      <c r="E972" s="8"/>
      <c r="F972" s="7"/>
      <c r="G972" s="8"/>
    </row>
    <row r="973" spans="5:7" ht="12.5">
      <c r="E973" s="8"/>
      <c r="F973" s="7"/>
      <c r="G973" s="8"/>
    </row>
    <row r="974" spans="5:7" ht="12.5">
      <c r="E974" s="8"/>
      <c r="F974" s="7"/>
      <c r="G974" s="8"/>
    </row>
    <row r="975" spans="5:7" ht="12.5">
      <c r="E975" s="8"/>
      <c r="F975" s="7"/>
      <c r="G975" s="8"/>
    </row>
    <row r="976" spans="5:7" ht="12.5">
      <c r="E976" s="8"/>
      <c r="F976" s="7"/>
      <c r="G976" s="8"/>
    </row>
    <row r="977" spans="5:7" ht="12.5">
      <c r="E977" s="8"/>
      <c r="F977" s="7"/>
      <c r="G977" s="8"/>
    </row>
    <row r="978" spans="5:7" ht="12.5">
      <c r="E978" s="8"/>
      <c r="F978" s="7"/>
      <c r="G978" s="8"/>
    </row>
    <row r="979" spans="5:7" ht="12.5">
      <c r="E979" s="8"/>
      <c r="F979" s="7"/>
      <c r="G979" s="8"/>
    </row>
    <row r="980" spans="5:7" ht="12.5">
      <c r="E980" s="8"/>
      <c r="F980" s="7"/>
      <c r="G980" s="8"/>
    </row>
    <row r="981" spans="5:7" ht="12.5">
      <c r="E981" s="8"/>
      <c r="F981" s="7"/>
      <c r="G981" s="8"/>
    </row>
    <row r="982" spans="5:7" ht="12.5">
      <c r="E982" s="8"/>
      <c r="F982" s="7"/>
      <c r="G982" s="8"/>
    </row>
    <row r="983" spans="5:7" ht="12.5">
      <c r="E983" s="8"/>
      <c r="F983" s="7"/>
      <c r="G983" s="8"/>
    </row>
    <row r="984" spans="5:7" ht="12.5">
      <c r="E984" s="8"/>
      <c r="F984" s="7"/>
      <c r="G984" s="8"/>
    </row>
    <row r="985" spans="5:7" ht="12.5">
      <c r="E985" s="8"/>
      <c r="F985" s="7"/>
      <c r="G985" s="8"/>
    </row>
    <row r="986" spans="5:7" ht="12.5">
      <c r="E986" s="8"/>
      <c r="F986" s="7"/>
      <c r="G986" s="8"/>
    </row>
    <row r="987" spans="5:7" ht="12.5">
      <c r="E987" s="8"/>
      <c r="F987" s="7"/>
      <c r="G987" s="8"/>
    </row>
    <row r="988" spans="5:7" ht="12.5">
      <c r="E988" s="8"/>
      <c r="F988" s="7"/>
      <c r="G988" s="8"/>
    </row>
    <row r="989" spans="5:7" ht="12.5">
      <c r="E989" s="8"/>
      <c r="F989" s="7"/>
      <c r="G989" s="8"/>
    </row>
    <row r="990" spans="5:7" ht="12.5">
      <c r="E990" s="8"/>
      <c r="F990" s="7"/>
      <c r="G990" s="8"/>
    </row>
    <row r="991" spans="5:7" ht="12.5">
      <c r="E991" s="8"/>
      <c r="F991" s="7"/>
      <c r="G991" s="8"/>
    </row>
    <row r="992" spans="5:7" ht="12.5">
      <c r="E992" s="8"/>
      <c r="F992" s="7"/>
      <c r="G992" s="8"/>
    </row>
    <row r="993" spans="5:7" ht="12.5">
      <c r="E993" s="8"/>
      <c r="F993" s="7"/>
      <c r="G993" s="8"/>
    </row>
    <row r="994" spans="5:7" ht="12.5">
      <c r="E994" s="8"/>
      <c r="F994" s="7"/>
      <c r="G994" s="8"/>
    </row>
    <row r="995" spans="5:7" ht="12.5">
      <c r="E995" s="8"/>
      <c r="F995" s="7"/>
      <c r="G995" s="8"/>
    </row>
    <row r="996" spans="5:7" ht="12.5">
      <c r="E996" s="8"/>
      <c r="F996" s="7"/>
      <c r="G996" s="8"/>
    </row>
    <row r="997" spans="5:7" ht="12.5">
      <c r="E997" s="8"/>
      <c r="F997" s="7"/>
      <c r="G997" s="8"/>
    </row>
    <row r="998" spans="5:7" ht="12.5">
      <c r="E998" s="8"/>
      <c r="F998" s="7"/>
      <c r="G998" s="8"/>
    </row>
    <row r="999" spans="5:7" ht="12.5">
      <c r="E999" s="8"/>
      <c r="F999" s="7"/>
      <c r="G999" s="8"/>
    </row>
    <row r="1000" spans="5:7" ht="12.5">
      <c r="E1000" s="8"/>
      <c r="F1000" s="7"/>
      <c r="G1000" s="8"/>
    </row>
    <row r="1001" spans="5:7" ht="12.5">
      <c r="E1001" s="8"/>
      <c r="F1001" s="7"/>
      <c r="G1001" s="8"/>
    </row>
    <row r="1002" spans="5:7" ht="12.5">
      <c r="E1002" s="8"/>
      <c r="F1002" s="7"/>
      <c r="G1002" s="8"/>
    </row>
    <row r="1003" spans="5:7" ht="12.5">
      <c r="E1003" s="8"/>
      <c r="F1003" s="7"/>
      <c r="G1003" s="8"/>
    </row>
    <row r="1004" spans="5:7" ht="12.5">
      <c r="E1004" s="8"/>
      <c r="F1004" s="7"/>
      <c r="G1004" s="8"/>
    </row>
    <row r="1005" spans="5:7" ht="12.5">
      <c r="E1005" s="8"/>
      <c r="F1005" s="7"/>
      <c r="G1005" s="8"/>
    </row>
    <row r="1006" spans="5:7" ht="12.5">
      <c r="E1006" s="8"/>
      <c r="F1006" s="7"/>
      <c r="G1006" s="8"/>
    </row>
    <row r="1007" spans="5:7" ht="12.5">
      <c r="E1007" s="8"/>
      <c r="F1007" s="7"/>
      <c r="G1007" s="8"/>
    </row>
    <row r="1008" spans="5:7" ht="12.5">
      <c r="E1008" s="8"/>
      <c r="F1008" s="7"/>
      <c r="G1008" s="8"/>
    </row>
    <row r="1009" spans="5:7" ht="12.5">
      <c r="E1009" s="8"/>
      <c r="F1009" s="7"/>
      <c r="G1009" s="8"/>
    </row>
    <row r="1010" spans="5:7" ht="12.5">
      <c r="E1010" s="8"/>
      <c r="F1010" s="7"/>
      <c r="G1010" s="8"/>
    </row>
    <row r="1011" spans="5:7" ht="12.5">
      <c r="E1011" s="8"/>
      <c r="F1011" s="7"/>
      <c r="G1011" s="8"/>
    </row>
    <row r="1012" spans="5:7" ht="12.5">
      <c r="E1012" s="8"/>
      <c r="F1012" s="7"/>
      <c r="G1012" s="8"/>
    </row>
    <row r="1013" spans="5:7" ht="12.5">
      <c r="E1013" s="8"/>
      <c r="F1013" s="7"/>
      <c r="G1013" s="8"/>
    </row>
    <row r="1014" spans="5:7" ht="12.5">
      <c r="E1014" s="8"/>
      <c r="F1014" s="7"/>
      <c r="G1014" s="8"/>
    </row>
    <row r="1015" spans="5:7" ht="12.5">
      <c r="E1015" s="8"/>
      <c r="F1015" s="7"/>
      <c r="G1015" s="8"/>
    </row>
    <row r="1016" spans="5:7" ht="12.5">
      <c r="E1016" s="8"/>
      <c r="F1016" s="7"/>
      <c r="G1016" s="8"/>
    </row>
  </sheetData>
  <sheetProtection algorithmName="SHA-512" hashValue="HSS1A4G5lspC/TqqhY253rSxHaPI6TCSg7G5qqRjdZ8llRpaguBnNWngCNRjR0X4/eSlf6c9wZboB1nndd8Ycw==" saltValue="QVeprD+Pv0frDhnVerpBBg==" spinCount="100000" sheet="1" selectLockedCells="1"/>
  <mergeCells count="24">
    <mergeCell ref="B1:K1"/>
    <mergeCell ref="A3:A44"/>
    <mergeCell ref="C15:J15"/>
    <mergeCell ref="C13:J13"/>
    <mergeCell ref="C17:J17"/>
    <mergeCell ref="E43:K44"/>
    <mergeCell ref="B3:K3"/>
    <mergeCell ref="B4:K4"/>
    <mergeCell ref="B5:K5"/>
    <mergeCell ref="C16:K16"/>
    <mergeCell ref="C14:K14"/>
    <mergeCell ref="M7:T7"/>
    <mergeCell ref="N6:S6"/>
    <mergeCell ref="B6:K6"/>
    <mergeCell ref="C7:K7"/>
    <mergeCell ref="C12:J12"/>
    <mergeCell ref="I46:K63"/>
    <mergeCell ref="B22:F22"/>
    <mergeCell ref="C18:K18"/>
    <mergeCell ref="C8:K8"/>
    <mergeCell ref="C9:K9"/>
    <mergeCell ref="C10:K10"/>
    <mergeCell ref="C19:J19"/>
    <mergeCell ref="C11:J11"/>
  </mergeCells>
  <phoneticPr fontId="27" type="noConversion"/>
  <conditionalFormatting sqref="B20">
    <cfRule type="containsText" dxfId="6" priority="3" operator="containsText" text="Warning: differences in 'Total Cells in Hybridization' between samples are &gt;20%, this pooling method is not recommended">
      <formula>NOT(ISERROR(SEARCH("Warning: differences in 'Total Cells in Hybridization' between samples are &gt;20%, this pooling method is not recommended",B20)))</formula>
    </cfRule>
    <cfRule type="colorScale" priority="4">
      <colorScale>
        <cfvo type="min"/>
        <cfvo type="max"/>
        <color rgb="FFFF7128"/>
        <color rgb="FFFFEF9C"/>
      </colorScale>
    </cfRule>
  </conditionalFormatting>
  <conditionalFormatting sqref="B25:B40">
    <cfRule type="containsText" dxfId="5" priority="7" operator="containsText" text="FALSE">
      <formula>NOT(ISERROR(SEARCH("FALSE",B25)))</formula>
    </cfRule>
  </conditionalFormatting>
  <conditionalFormatting sqref="C44">
    <cfRule type="cellIs" dxfId="4" priority="10" operator="lessThan">
      <formula>200000</formula>
    </cfRule>
  </conditionalFormatting>
  <conditionalFormatting sqref="E43">
    <cfRule type="notContainsBlanks" dxfId="3" priority="8">
      <formula>LEN(TRIM(E43))&gt;0</formula>
    </cfRule>
  </conditionalFormatting>
  <conditionalFormatting sqref="F25:F40">
    <cfRule type="cellIs" dxfId="2" priority="5" operator="greaterThan">
      <formula>5000000</formula>
    </cfRule>
  </conditionalFormatting>
  <conditionalFormatting sqref="I25:I40">
    <cfRule type="cellIs" dxfId="1" priority="6" operator="lessThan">
      <formula>2</formula>
    </cfRule>
  </conditionalFormatting>
  <conditionalFormatting sqref="K24:K40">
    <cfRule type="expression" dxfId="0" priority="1">
      <formula>$D$69=FALSE</formula>
    </cfRule>
  </conditionalFormatting>
  <dataValidations count="1">
    <dataValidation type="list" allowBlank="1" showInputMessage="1" showErrorMessage="1" sqref="B25:B40" xr:uid="{1FF31C34-AA5E-4D68-ADD9-03E43AD712CD}">
      <formula1>"TRUE, FALSE"</formula1>
    </dataValidation>
  </dataValidations>
  <pageMargins left="0.7" right="0.7" top="0.75" bottom="0.75" header="0.3" footer="0.3"/>
  <pageSetup scale="51" orientation="landscape" horizontalDpi="1200" verticalDpi="1200" r:id="rId1"/>
  <ignoredErrors>
    <ignoredError sqref="B18:B19 B11:B13" numberStoredAsText="1"/>
    <ignoredError sqref="D33:D40 E33:E40" calculatedColumn="1"/>
  </ignoredErrors>
  <tableParts count="3">
    <tablePart r:id="rId2"/>
    <tablePart r:id="rId3"/>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ReadMe</vt:lpstr>
      <vt:lpstr>Equal Pooling (Recommended)</vt:lpstr>
      <vt:lpstr>Guidance for Alt. Pooling</vt:lpstr>
      <vt:lpstr>No Normalization</vt:lpstr>
      <vt:lpstr>Selective Normalization</vt:lpstr>
      <vt:lpstr>User-defined Normalization</vt:lpstr>
      <vt:lpstr>'Equal Pooling (Recommended)'!Print_Area</vt:lpstr>
      <vt:lpstr>'Guidance for Alt. Pooling'!Print_Area</vt:lpstr>
      <vt:lpstr>'No Normalization'!Print_Area</vt:lpstr>
      <vt:lpstr>ReadMe!Print_Area</vt:lpstr>
      <vt:lpstr>'Selective Normalization'!Print_Area</vt:lpstr>
      <vt:lpstr>'User-defined Normalization'!Print_Area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Keri Dockter</dc:creator>
  <cp:lastModifiedBy>Rashmi Gupta</cp:lastModifiedBy>
  <cp:lastPrinted>2022-07-11T00:27:57Z</cp:lastPrinted>
  <dcterms:created xsi:type="dcterms:W3CDTF">2022-05-06T23:04:54Z</dcterms:created>
  <dcterms:modified xsi:type="dcterms:W3CDTF">2023-08-31T23:06:19Z</dcterms:modified>
</cp:coreProperties>
</file>